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66925"/>
  <mc:AlternateContent xmlns:mc="http://schemas.openxmlformats.org/markup-compatibility/2006">
    <mc:Choice Requires="x15">
      <x15ac:absPath xmlns:x15ac="http://schemas.microsoft.com/office/spreadsheetml/2010/11/ac" url="C:\Users\kbozinova\Documents\My Documents\JN 2023\E-MV_11-07-2023_Unapređenje EE sustava podatkovnih centara Srca - drugi postupak\OBJAVA\"/>
    </mc:Choice>
  </mc:AlternateContent>
  <xr:revisionPtr revIDLastSave="0" documentId="8_{FBFA3BAF-2488-4368-B0F6-9CD83808C907}" xr6:coauthVersionLast="36" xr6:coauthVersionMax="36" xr10:uidLastSave="{00000000-0000-0000-0000-000000000000}"/>
  <bookViews>
    <workbookView xWindow="0" yWindow="0" windowWidth="28800" windowHeight="13305" xr2:uid="{00000000-000D-0000-FFFF-FFFF00000000}"/>
  </bookViews>
  <sheets>
    <sheet name="0 - REKAPITULACIJA" sheetId="3" r:id="rId1"/>
    <sheet name="A-ELE" sheetId="1" r:id="rId2"/>
    <sheet name="B-STR" sheetId="2"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2" l="1"/>
  <c r="F109" i="1" l="1"/>
  <c r="F28" i="2"/>
  <c r="F26" i="2"/>
  <c r="F24" i="2"/>
  <c r="F22" i="2"/>
  <c r="F20" i="2"/>
  <c r="F18" i="2"/>
  <c r="F16" i="2"/>
  <c r="F15" i="2"/>
  <c r="F12" i="2"/>
  <c r="F10" i="2"/>
  <c r="F6" i="2"/>
  <c r="F30" i="2" l="1"/>
  <c r="G7" i="3" s="1"/>
  <c r="F111" i="1" l="1"/>
  <c r="F104" i="1"/>
  <c r="F102" i="1"/>
  <c r="F100" i="1"/>
  <c r="F98" i="1"/>
  <c r="F93" i="1"/>
  <c r="F91" i="1"/>
  <c r="F89" i="1"/>
  <c r="F87" i="1"/>
  <c r="F85" i="1"/>
  <c r="F80" i="1"/>
  <c r="F78" i="1"/>
  <c r="F76" i="1"/>
  <c r="F74" i="1"/>
  <c r="F72" i="1"/>
  <c r="F70" i="1"/>
  <c r="F65" i="1"/>
  <c r="F63" i="1"/>
  <c r="F61" i="1"/>
  <c r="F56" i="1"/>
  <c r="F54" i="1"/>
  <c r="F49" i="1"/>
  <c r="F47" i="1"/>
  <c r="F42" i="1"/>
  <c r="F40" i="1"/>
  <c r="F38" i="1"/>
  <c r="F33" i="1"/>
  <c r="F31" i="1"/>
  <c r="F26" i="1"/>
  <c r="F24" i="1"/>
  <c r="F22" i="1"/>
  <c r="F17" i="1"/>
  <c r="F15" i="1"/>
  <c r="F10" i="1"/>
  <c r="F8" i="1"/>
  <c r="F19" i="1" l="1"/>
  <c r="F82" i="1"/>
  <c r="F58" i="1"/>
  <c r="F67" i="1"/>
  <c r="F35" i="1"/>
  <c r="F95" i="1"/>
  <c r="F106" i="1"/>
  <c r="F51" i="1"/>
  <c r="F44" i="1"/>
  <c r="F28" i="1"/>
  <c r="F6" i="1"/>
  <c r="F12" i="1" s="1"/>
  <c r="F113" i="1" l="1"/>
  <c r="G5" i="3" l="1"/>
  <c r="G9" i="3" s="1"/>
  <c r="G16" i="3" s="1"/>
  <c r="G17" i="3" s="1"/>
</calcChain>
</file>

<file path=xl/sharedStrings.xml><?xml version="1.0" encoding="utf-8"?>
<sst xmlns="http://schemas.openxmlformats.org/spreadsheetml/2006/main" count="233" uniqueCount="155">
  <si>
    <t>Prilog 1. Tehnička specifikacija i troškovnik – Unapređenje EE sustava podatkovnih centara Srca</t>
  </si>
  <si>
    <t>Poz.</t>
  </si>
  <si>
    <t>Opis</t>
  </si>
  <si>
    <t>Jedinica mjere</t>
  </si>
  <si>
    <t>Količina</t>
  </si>
  <si>
    <t>Jedinična cijena u EUR</t>
  </si>
  <si>
    <t>Ukupna cijena u EUR</t>
  </si>
  <si>
    <t>1.</t>
  </si>
  <si>
    <r>
      <rPr>
        <b/>
        <sz val="10"/>
        <rFont val="Arial"/>
        <family val="2"/>
        <charset val="238"/>
      </rPr>
      <t>Razdjelnik GRO - DCAM - A</t>
    </r>
    <r>
      <rPr>
        <sz val="10"/>
        <rFont val="Arial"/>
        <family val="2"/>
        <charset val="238"/>
      </rPr>
      <t xml:space="preserve">
Prilagodba razdjelnika, ugradnja potrebne opreme i puštanje u rad do pune funkcionalnosti.</t>
    </r>
  </si>
  <si>
    <t>1.1.</t>
  </si>
  <si>
    <t>Q1 - tropolni automatski prekidač zračne izvedbe (ACB), izvlačive izvedbe s gornjiim prednjim priključcima i donjim vertikalnim, za nazivni napon do Ue=690V, nazivne struje In=2000A, nazivne granične prekidne moći Icu=50kA kod 415V AC, mikroprocesorska zaštitna jedinica In 2000 A, sa kontaktima položaja; 1x  signalizacij spojenog položaja), 1x signalizacija izvučenog položaja, 1x signalizacija test položaja,  sa 4 kontakta signalizacije stanja prekidača isklopljen/uklopljen, sa pomoćnim kontaktom signalizacije prorade zaštite.</t>
  </si>
  <si>
    <t>kom</t>
  </si>
  <si>
    <t>1.2.</t>
  </si>
  <si>
    <t xml:space="preserve">Q2 - četveropolni automatski prekidač kompaktnog tipa (MCCB), izvlačive izvedbe s prednjim priključcima, za nazivni napon do Un=400V, nazivne struje In=1600A, nazivne granične prekidne moći Icu=50kA kod 415V AC , kategorije primjene B, mikroprocesorska zaštitna jedinica In 1600 A, sa kontaktom signalizacije stanja prekidača isklopljen/uklopljen, sa pomoćnim kontaktom signalizacije prorade zaštite </t>
  </si>
  <si>
    <t>1.3.</t>
  </si>
  <si>
    <t>Sva potrebna montažna i spojna oprema potrebna za ugradnju specificirane opreme u stavkama 1.1 i 1.2 u  ormar do njegove pune fukcionalnosti;</t>
  </si>
  <si>
    <t>kompl</t>
  </si>
  <si>
    <t>Razdjelnik GRO - DCAM - A UKUPNO:</t>
  </si>
  <si>
    <t>2.</t>
  </si>
  <si>
    <r>
      <rPr>
        <b/>
        <sz val="10"/>
        <rFont val="Arial"/>
        <family val="2"/>
        <charset val="238"/>
      </rPr>
      <t>Razdjelnik GRO - DCU - A</t>
    </r>
    <r>
      <rPr>
        <sz val="10"/>
        <rFont val="Arial"/>
        <family val="2"/>
        <charset val="238"/>
      </rPr>
      <t xml:space="preserve">
Prilagodba razdjelnika, ugradnja potrebne opreme i puštanje u rad do pune funkcionalnosti.</t>
    </r>
  </si>
  <si>
    <t>2.1.</t>
  </si>
  <si>
    <t>Q2 - četveropolni automatski prekidač kompaktnog tipa (MCCB), izvlačive izvedbe s prednjim priključcima, za nazivni napon do Un=690V, nazivne struje In=1600A, nazivne granične prekidne moći Icu=50kA kod 415V AC, kategorije primjene B, mikroprocesorska zaštitna jedinica In = 1600 A, sa kontaktom signalizacije stanja prekidača isklopljen/uklopljen, sa pomoćnim kontaktom signalizacije prorade zaštite, prorade zaštite - kom. 1</t>
  </si>
  <si>
    <t>2.2.</t>
  </si>
  <si>
    <t>Sva potrebna montažna i spojna oprema potrebna za ugradnju specificirane opreme u stavci 2.1 u  ormar do njegove pune fukcionalnosti;</t>
  </si>
  <si>
    <t>Razdjelnik GRO - DCU - A UKUPNO:</t>
  </si>
  <si>
    <t>3.</t>
  </si>
  <si>
    <r>
      <rPr>
        <b/>
        <sz val="10"/>
        <rFont val="Arial"/>
        <family val="2"/>
        <charset val="238"/>
      </rPr>
      <t>Kabelska trasa: (GRO - DCAM - A i UPS-A)</t>
    </r>
    <r>
      <rPr>
        <sz val="10"/>
        <rFont val="Arial"/>
        <family val="2"/>
        <charset val="238"/>
      </rPr>
      <t xml:space="preserve">
Isporuka i polaganje kabela u podne PKU kanale, spajanje, kabela na oba kraja, isporuka i montaža pripadajućih kabelskih stopica.</t>
    </r>
  </si>
  <si>
    <t>3.1.</t>
  </si>
  <si>
    <t>m</t>
  </si>
  <si>
    <t>3.2.</t>
  </si>
  <si>
    <t>3.3.</t>
  </si>
  <si>
    <t>Sva potrebna montažna i spojna oprema (kabelske stopice, zaštita metalnih dijelova stopice i dijela vodiča termoskupljajućim bužirom, označavanje kabela na oba kraja) za kabele navedene u stavkama 3.1 i 3.2</t>
  </si>
  <si>
    <t>Kabelska trasa: (GRO - DCAM - A i UPS-A) UKUPNO:</t>
  </si>
  <si>
    <t>4.</t>
  </si>
  <si>
    <r>
      <rPr>
        <b/>
        <sz val="10"/>
        <rFont val="Arial"/>
        <family val="2"/>
        <charset val="238"/>
      </rPr>
      <t>Kabelska trasa: (GRO - DCU - A i UPS-A)</t>
    </r>
    <r>
      <rPr>
        <sz val="10"/>
        <rFont val="Arial"/>
        <family val="2"/>
        <charset val="238"/>
      </rPr>
      <t xml:space="preserve">
Isporuka i polaganje kabela u podne PKU kanale, spajanje, kabela na oba kraja, isporuka i montaža pripadajućih kabelskih stopica.</t>
    </r>
  </si>
  <si>
    <t>4.1.</t>
  </si>
  <si>
    <t>4.2.</t>
  </si>
  <si>
    <t>Sva potrebna montažna i spojna oprema (kabelske stopice, zaštita metalnih dijelova stopice i dijela vodiča termoskupljajućim bužirom, označavanje kabela na oba kraja) za kabel naveden u stavci 4.1</t>
  </si>
  <si>
    <t>Kabelska trasa: (GRO - DCU - A i UPS-A) UKUPNO:</t>
  </si>
  <si>
    <t>5.</t>
  </si>
  <si>
    <r>
      <rPr>
        <b/>
        <sz val="10"/>
        <rFont val="Arial"/>
        <family val="2"/>
        <charset val="238"/>
      </rPr>
      <t>Kabelska trasa: (UPS-A - RO-BAT-A)</t>
    </r>
    <r>
      <rPr>
        <sz val="10"/>
        <rFont val="Arial"/>
        <family val="2"/>
        <charset val="238"/>
      </rPr>
      <t xml:space="preserve">
Isporuka i polaganje kabela u podne PKU kanale, spajanje, kabela na oba kraja, isporuka i montaža pripadajućih kabelskih stopica.</t>
    </r>
  </si>
  <si>
    <t>5.1.</t>
  </si>
  <si>
    <t>5.2.</t>
  </si>
  <si>
    <t>1 x FGR 120 mm2</t>
  </si>
  <si>
    <t>5.3.</t>
  </si>
  <si>
    <t>Sva potrebna montažna i spojna oprema (kabelske stopice, zaštita metalnih dijelova stopice i dijela vodiča termoskupljajućim bužirom, označavanje kabela na oba kraja) za kabele navedene u stavkama 5.1 i 5.2</t>
  </si>
  <si>
    <t>Kabelska trasa: (UPS-A - RO-BAT-A) UKUPNO:</t>
  </si>
  <si>
    <t>6.</t>
  </si>
  <si>
    <r>
      <rPr>
        <b/>
        <sz val="10"/>
        <rFont val="Arial"/>
        <family val="2"/>
        <charset val="238"/>
      </rPr>
      <t>Kabelska trasa: (RO - RS2 - klima ormari)</t>
    </r>
    <r>
      <rPr>
        <sz val="10"/>
        <rFont val="Arial"/>
        <family val="2"/>
        <charset val="238"/>
      </rPr>
      <t xml:space="preserve">
Isporuka i polaganje kabela u podne PKU kanale, spajanje, kabela na oba kraja, isporuka i montaža pripadajućih kabelskih stopica.</t>
    </r>
  </si>
  <si>
    <t>6.1.</t>
  </si>
  <si>
    <t>FG7OR-J 5x2,5mm2</t>
  </si>
  <si>
    <t>6.2.</t>
  </si>
  <si>
    <t>Sva potrebna montažna i spojna oprema (kabelske stopice, zaštita metalnih dijelova stopice i dijela vodiča termoskupljajućim bužirom, označavanje kabela na oba kraja) za kabel naveden u stavci 6.1</t>
  </si>
  <si>
    <t>Kabelska trasa: (RO - RS2 - klima ormari) UKUPNO:</t>
  </si>
  <si>
    <t>7.</t>
  </si>
  <si>
    <r>
      <rPr>
        <b/>
        <sz val="10"/>
        <rFont val="Arial"/>
        <family val="2"/>
        <charset val="238"/>
      </rPr>
      <t>Kabelska trasa: (RO - RS2 - split jedinice)</t>
    </r>
    <r>
      <rPr>
        <sz val="10"/>
        <rFont val="Arial"/>
        <family val="2"/>
        <charset val="238"/>
      </rPr>
      <t xml:space="preserve">
Isporuka i polaganje kabela, spajanje, kabela na oba kraja, isporuka i montaža pripadajućih kabelskih stopica.</t>
    </r>
  </si>
  <si>
    <t>7.1.</t>
  </si>
  <si>
    <t>FG7OR-J 5x1,5mm2</t>
  </si>
  <si>
    <t>7.2.</t>
  </si>
  <si>
    <t>Kabelska trasa: (RO - RS2 - split jedinice) UKUPNO:</t>
  </si>
  <si>
    <t>8.</t>
  </si>
  <si>
    <t>8.1.</t>
  </si>
  <si>
    <t>8.2.</t>
  </si>
  <si>
    <t>YSLCY-OZ 2x1,5mm2</t>
  </si>
  <si>
    <t>8.3.</t>
  </si>
  <si>
    <t>Sva potrebna montažna i spojna oprema (kabelske stopice, zaštita metalnih dijelova stopice i dijela vodiča termoskupljajućim bužirom, označavanje kabela na oba kraja) za kabel naveden u stavkama 8.1 i 8.2</t>
  </si>
  <si>
    <t>9.</t>
  </si>
  <si>
    <r>
      <rPr>
        <b/>
        <sz val="10"/>
        <rFont val="Arial"/>
        <family val="2"/>
        <charset val="238"/>
      </rPr>
      <t>Električne instalacije - ostalo (perforirane kabelske kanalice, PNT i savitljive cijevi, prodori i protupožarna brtvljenja)</t>
    </r>
    <r>
      <rPr>
        <sz val="10"/>
        <rFont val="Arial"/>
        <family val="2"/>
        <charset val="238"/>
      </rPr>
      <t xml:space="preserve">
Isporuka i montaža (na zid, na zidne/stropne i podne nosače) PK kanala, uključujući zidne/stropne nosače i podne (raster 1m), spojnice, elemente za promjenu smjera te vezni i pričvrsni pribor.</t>
    </r>
  </si>
  <si>
    <t>9.1.</t>
  </si>
  <si>
    <t>9.2.</t>
  </si>
  <si>
    <t>9.3.</t>
  </si>
  <si>
    <t>9.4.</t>
  </si>
  <si>
    <t>PNT cijevi 16</t>
  </si>
  <si>
    <t>9.5.</t>
  </si>
  <si>
    <t>CS25 cijev</t>
  </si>
  <si>
    <t>9.6.</t>
  </si>
  <si>
    <t>Zidni kabelski kanali - parapetni kanal 105x65 mm sa poklopcem, završnim komadom i pregradom</t>
  </si>
  <si>
    <t>Izrada prodora i protupožarna brtvljenja sukladno projektu.</t>
  </si>
  <si>
    <t>Električne instalacije - ostalo UKUPNO:</t>
  </si>
  <si>
    <t>10.</t>
  </si>
  <si>
    <t>Sustav besprekidnog napajanja - UPS</t>
  </si>
  <si>
    <t>10.1.</t>
  </si>
  <si>
    <t xml:space="preserve">Visoko-učinkoviti UPS sustav snage min. 0,25 MW s mogućnošću proširenja do 1,1 MW u N konfiguraciji s baterijskim setom za min. 6 min autonomije pri punom teretu
Snage min. 250 kVA/250 kW uz cos fi=1 i temperaturu okoline 40°C
- sučelje za spajanje na CSNI radi udaljenog nadzora - sklop za žični udaljeni nadzor, s RJ45 sučeljem i podrškom za protokole: HTTP, SNMP ili MODBus TCP/IP, ugrađen ili predviđen za ugradnju u uređaj
Uređaj mora biti kompatibilan sa serijom Galaxy GVX model.
</t>
  </si>
  <si>
    <t>10.2.</t>
  </si>
  <si>
    <r>
      <rPr>
        <b/>
        <sz val="10"/>
        <rFont val="Arial"/>
        <family val="2"/>
        <charset val="238"/>
      </rPr>
      <t>Baterijski prekidač</t>
    </r>
    <r>
      <rPr>
        <sz val="10"/>
        <rFont val="Arial"/>
        <family val="2"/>
        <charset val="238"/>
      </rPr>
      <t xml:space="preserve">
Centralni zaštitni prekidač za baterijski set, instaliran u pripadajućem kabinetu dimenzija max. (V x Š x D) 2100 x 800 x 900 (mm), ukupna težina max. 500kg, sa spojnim točkama i uvodnicama.
- do 6 rastavljača  630A 
Tvornički ožičen, ispitan i atestiran.</t>
    </r>
  </si>
  <si>
    <t>10.3.</t>
  </si>
  <si>
    <t>10.4.</t>
  </si>
  <si>
    <t>Dostava, montaža i puštanje u rad UPS sustava na pripremljenu lokaciju. Kalibriranje, testiranje, puštanje u rad, obuka korisnika prema uputama navedenim u općim uvjetima projekta elektroinstalacija, upute za rad na hrvatskom jeziku, hrvatski certifikati za sigurnost u radu i RF sigurnost.</t>
  </si>
  <si>
    <t>10.5.</t>
  </si>
  <si>
    <t>Demontaža i premještanje power modula Naručitelja snage 250 kW na novu lokaciju gdje će se nalaziti novi UPS iz stavke 10.1. uključujući montažu i puštanje u rad oba UPS sustava. Kalibriranje, testiranje, puštanje u rad, obuka korisnika prema uputama navedenim u općim uvjetima projekta elektroinstalacija, upute za rad na hrvatskom jeziku, hrvatski certifikati za sigurnost u radu i RF sigurnost.</t>
  </si>
  <si>
    <t>Sustav besprekidnog napajanja - UPS UKUPNO:</t>
  </si>
  <si>
    <t>11.</t>
  </si>
  <si>
    <t>11.1.</t>
  </si>
  <si>
    <t>11.2.</t>
  </si>
  <si>
    <r>
      <rPr>
        <b/>
        <sz val="10"/>
        <rFont val="Arial"/>
        <family val="2"/>
        <charset val="238"/>
      </rPr>
      <t>Baterijski prekidač</t>
    </r>
    <r>
      <rPr>
        <sz val="10"/>
        <rFont val="Arial"/>
        <family val="2"/>
        <charset val="238"/>
      </rPr>
      <t xml:space="preserve">
Zaštitni prekidač za baterijski set, instaliran u pripadajućem kabinetu dimenzija max.  (V x Š x D) 850x550x300 (mm), ukupna težina max. 40kg, sa spojnim točkama i uvodnicama.
Tvornički ožičen, ispitan i atestiran.</t>
    </r>
  </si>
  <si>
    <t>11.3.</t>
  </si>
  <si>
    <t>11.4.</t>
  </si>
  <si>
    <t>12.</t>
  </si>
  <si>
    <t>Integracija sa CSNI</t>
  </si>
  <si>
    <t>12.1.</t>
  </si>
  <si>
    <t xml:space="preserve">Uvođenje sve opreme koja sadrži sučelje za spajanje na CSNI u sustav korisnika. Nadogradnja parametara koji se mijenjaju u CSNI sustavu korisnika (alarmiranje, PUE, kabelske liste i ostalo) u dogovoru s Naručiteljem.  
</t>
  </si>
  <si>
    <t>Integracija sa CSNI - UKUPNO:</t>
  </si>
  <si>
    <t>A</t>
  </si>
  <si>
    <t>ELEKTRO DIO UKUPNO bez PDV-a (EUR):</t>
  </si>
  <si>
    <t>Sustav klimatizacije</t>
  </si>
  <si>
    <t>UV3, UV4,  -  UNUTARNJA PODSTROPNA  JEDINICA SPLIT SUSTAVA:
Nazivna rashladna snaga: min. 8,0 kW
Radna tvar: Dozvoljene radne tvari: R407c; R410A; R32; R134 i druge sukladno  Uredbi (EU) br. 517/2014 Europskog parlementa i Vijeća od 16. travnja 2014. 
ELEKTRO PODACI
Priključak: 230V, 1F, 50Hz
Oprema:
- set za zidnu montažu jedinice
- žični daljinski upravljač s LCD pokazivačem za montažu na zid s digitalnim namještanjem temperature i sobnim temperaturnim senzorom;            
- sučelje za spajanje na CSNI radi udaljenog nadzora i upravljanja - sklop za žični udaljeni nadzor i upravljanje, dojavu alarma i prikaz postavki i mjerenih parametara s RJ45 sučeljem i podrškom za protokole: HTTP, SNMP ili MODBus TCP/IP, ugrađen, previđen za ugradnju u unutarnju jedinicu ili kao vanjski sklop.</t>
  </si>
  <si>
    <t xml:space="preserve">VV3, VV4 - VANJSKA SPLIT JEDINICA:
Qhlađenja: min. 8,0 kW
Radna tvar: Dozvoljene radne tvari: R407c; R410A; R32; R134 i druge sukladno  Uredbi (EU) br. 517/2014 Europskog parlementa i Vijeća od 16. travnja 2014. 
Vanjska temperatura: -15 °C / 45 °C
Montaža na pripremljeno metalno postolje na krovu zgrade.
ELEKTRO PODACI
Priključak: 230V, 1F, 50Hz </t>
  </si>
  <si>
    <t>1.4.</t>
  </si>
  <si>
    <r>
      <t xml:space="preserve">Cu-cijevi </t>
    </r>
    <r>
      <rPr>
        <sz val="10"/>
        <rFont val="Arial"/>
        <family val="2"/>
        <charset val="238"/>
      </rPr>
      <t xml:space="preserve">                                                                                                             frigorističke, odmašćene i zatvorene na oba kraja, pred-.izolirane u kolutu, za povezivanje unutarnjih jedinica s vanjskim, uključivo svi potrebni fazonski komadi, fitinzi, te sav spojno montažni pribor (nosači vansjkij jedinica, kablovi međuveze, kanalice, nosači  dr.)</t>
    </r>
  </si>
  <si>
    <t>5/8"</t>
  </si>
  <si>
    <t>3/8"</t>
  </si>
  <si>
    <t>Građevnisko-obrtnički radovi potrebni za provođenje instalacije split klima uređaja od prostorije u prizemlju do krova objekta (uključujući bušenje armirano betonskog zida, privremenu pažljivu demontažu ventiliranih fasadnih panela sa vanjske strane objekta od strane ovlaštenih osoba, privremenu demontažu poklopca krovne atike sa gromobranom od strane ovlaštene osobe, brtvljenje proboja i vraćanje svih građevniskih elemata sustava u provobitno stanje uključujući soboslikarsko-ličilačke radove)</t>
  </si>
  <si>
    <t xml:space="preserve">Podna ploča u obliku mrežne rešetke za hlađenje kroz podignuti pod od pocinčanog čelika i plastificirano u crnu boju, dimenzija 60x60 cm, visina 40 mm, mrežni otvori kvadratnog oblika 30x30 mm
- distribuirano opterećenje klasa 6/A/3/2 - 18 kN  
- koncentrirano opterećenje klasa 6/A/3/2 - 6 kN  
</t>
  </si>
  <si>
    <t>1.7.</t>
  </si>
  <si>
    <r>
      <t xml:space="preserve">Cijevi će se koristiti razvod odvodnje u objektu. 
Nabava i montaža PP-CO/PP-MV/PP-CO niskošumnih troslojnih cijevi za kućnu kanalizaciju, najmanje čvrstoće 4 KN/M2 s integriranim utičnim  kolčakom i gumenom brtvom.
Fazonski komadi se ne obračunavaju posebno nego se uključuju u metražu instalacije. Cijevi se učvršćuju na zid obujmicama. 
Obujmice na cjevovodu predvidjeti svakih 50 cm, te ispred i iza svakog spojnog elementa.
Kompletan cjevovod uključujući fazonske komade izolirati polietilenskom izolacijom sa polimer zaštitnom folijom debljine 9 mm.
U stavku ulazi dobava, donos i ugradnja kanalizacijskih cijevi, fazonskih komada, spojnog i brtvenog materijala i potrebni građevinski radovi  koji su već uključeni u troškovniku građevinsko obrtničkih radova.
Obračun se vrši po m' kompletno montirane, ugrađene i ispitane cijevi zajedno sa svim spojnim, brtvećim i pomoćnim materijalom, ugradbom izolacije i radom u funkcionalnom stanju.
Napomena: mjera označava unutarnji promjer.
</t>
    </r>
    <r>
      <rPr>
        <b/>
        <sz val="10"/>
        <rFont val="Arial"/>
        <family val="2"/>
        <charset val="238"/>
      </rPr>
      <t xml:space="preserve">Ø 32 mm </t>
    </r>
    <r>
      <rPr>
        <sz val="10"/>
        <rFont val="Arial"/>
        <family val="2"/>
        <charset val="238"/>
      </rPr>
      <t xml:space="preserve">
</t>
    </r>
  </si>
  <si>
    <t>1.8.</t>
  </si>
  <si>
    <t>Sitno potrošni materijal                                                                                                     spojni, pričvrsni i brtveni materijal, slavine za punjenje i pražnjenje sustava, kolčaci, mufe, vijci, matice, podložne pločice, navojne šipške, obujmice, tipli čelični i plastični, odzračnici,slavine, montažni setovi)</t>
  </si>
  <si>
    <t>1.9.</t>
  </si>
  <si>
    <t>Zatvaranje instalacija split klima na krovu objekta kanalicama izrađenim po mjeri od pocinčanog lima sa distancerima za motažu na TPO krovnu membranu (1 distancer na 1m kanalica) obračun po m2</t>
  </si>
  <si>
    <t>m2</t>
  </si>
  <si>
    <t>1.10.</t>
  </si>
  <si>
    <t xml:space="preserve">Ispitivanje i puštanje u pogon opreme i komunikacijskih opcija, testiranje, kalibriranje, </t>
  </si>
  <si>
    <t>B</t>
  </si>
  <si>
    <t>Sustav klimatizacije / STROJARSKI DIO UKUPNO bez PDV-a (EUR):</t>
  </si>
  <si>
    <t>REKAPITULACIJA</t>
  </si>
  <si>
    <t>ELEKTRO DIO</t>
  </si>
  <si>
    <t>STROJARSKI DIO</t>
  </si>
  <si>
    <t>SVEUKUPNO (eura bez PDV-a):</t>
  </si>
  <si>
    <r>
      <t>Naziv proizvođača, tip i model (</t>
    </r>
    <r>
      <rPr>
        <b/>
        <i/>
        <sz val="10"/>
        <color theme="1"/>
        <rFont val="Arial"/>
        <family val="2"/>
        <charset val="238"/>
      </rPr>
      <t>Popunjava ponuditelj</t>
    </r>
    <r>
      <rPr>
        <b/>
        <sz val="10"/>
        <color theme="1"/>
        <rFont val="Arial"/>
        <family val="2"/>
        <charset val="238"/>
      </rPr>
      <t>)</t>
    </r>
  </si>
  <si>
    <r>
      <t xml:space="preserve">Za stavku pod </t>
    </r>
    <r>
      <rPr>
        <b/>
        <sz val="10"/>
        <color theme="1"/>
        <rFont val="Arial"/>
        <family val="2"/>
        <charset val="238"/>
      </rPr>
      <t xml:space="preserve">točkom 10.1 </t>
    </r>
    <r>
      <rPr>
        <sz val="10"/>
        <color theme="1"/>
        <rFont val="Arial"/>
        <family val="2"/>
        <charset val="238"/>
      </rPr>
      <t>Ponuditelj treba navesti proizvođača i tip opreme koju nudi. Za istu su obvezni u ponudi dostaviti odgovarajući dokaz ili dokaze kojima se potvrđuje da oprema udovoljava zahtjevima iz troškovnika, kao što su katalozi, tehnička dokumentacija proizvođača, tehnički listovi, i sl.</t>
    </r>
  </si>
  <si>
    <t>KRITERIJ EKONOMSKI NAJPOVOLJNIJE PONUDE</t>
  </si>
  <si>
    <t>R. br.</t>
  </si>
  <si>
    <t>Kriterij ekonomski najpovoljnije ponude</t>
  </si>
  <si>
    <t>Popunjava ponuditelj</t>
  </si>
  <si>
    <t>Sveukupna cijena (eura bez PDV-a)</t>
  </si>
  <si>
    <t>Sveukupna cijena (eura s PDV-om)</t>
  </si>
  <si>
    <t>Kriterij za odabir ponude: Jamstveni rok za svu opremu, instalacijski materijal i pružene usluge ugradnje ove Tehničke specifikacije i troškovnika.</t>
  </si>
  <si>
    <t>Ponuditelj obavezno upisuje jamstveni rok za robu predmeta nabave</t>
  </si>
  <si>
    <t>xx godina</t>
  </si>
  <si>
    <t>4 x (4 x NYY (PP00) 120 mm2) - usluga izvlačenja, preformiranja i polaganja postojećeg kabela</t>
  </si>
  <si>
    <t>2 x (4 x NYY (PP00) 120 mm2) - usluga izvlačenja, preformiranja i polaganja postojećeg kabela</t>
  </si>
  <si>
    <t>1.5.</t>
  </si>
  <si>
    <t xml:space="preserve">1.6. </t>
  </si>
  <si>
    <t>1.11.</t>
  </si>
  <si>
    <t>KO4 -  KLIMAORMAR
Učinak hlađenja (total): min. 25 kW
Ulazna temperatura medija: 12°C
Izlazna temperatura medija: 18°C
Razina buke: max. 85 dB(A)
Dimenzije(VxŠxD):max. 2200mm x 1050mm x 1100mm 
Elektrokomotorne regulacine žaluzine na usisu
Napajanje :380-415/3/50Fan 
- mikroprocesorski kontroler za nadzor i upravljanje radom svih funkcija klima ormara, s potrebnim analognim i digitalnim ulazima i izlazima, komunikacijskim sučeljima, panelom za unos postavki i lokalnim LCD pokazivačem za prikaz postavki, mjerenja i alarma. 
- sučelje za spajanje na CSNI radi udaljenog nadzora - sklop za žični udaljeni nadzor, s RJ45 sučeljem i podrškom za protokole: HTTP, SNMP ili MODBus TCP/IP, ugrađen ili predviđen za ugradnju u uređaj
Konfiguracija je: - usis odozgo - ispuh u plenum duplog poda</t>
  </si>
  <si>
    <t xml:space="preserve">Snage min. 1 x 150 kVA/150 kW uz min. cos fi= 1
online tehnologija (dvostruke konverzije), sinusni oblik izlaznog napona
ugrađen odvojeni statički i ručni bypass
Ulaz
ulazni napon: 400 V min. tolerancija +/- 10 %
frekvencija: 50/60 Hz min. tolerancija +/- 5%
Izlaz
izlazni napon: 400 V
frekvencija: 50/60 Hz
buka: max. 68 dBA 
soft start (za rad sa DEA setom)
cold start (start sa baterija)
zaštitni prekidač za baterije (zaštita od dubokog pražnjenja)  
ugrađen temperaturni senzor za baterije
Zaslon uz odvojeni mimic diagram
min. 2 slota za komunikacijske kartice
(EPO) sučelje za isklop u nuždi
max, dimenzije UPS  vxšxd (mm):  2100x1100x900
max. težina UPS (kg): 720
- sučelje za spajanje na CSNI radi udaljenog nadzora - sklop za žični udaljeni nadzor, s RJ45 sučeljem i podrškom za protokole: HTTP, SNMP ili MODBus TCP/IP, ugrađen ili predviđen za ugradnju u uređaj
</t>
  </si>
  <si>
    <t>UPS sustav snage min. 1x150 kVA/150kW s baterijskim setom za 6min autonomije pri punom teretu od min. 150kVA/kW</t>
  </si>
  <si>
    <r>
      <rPr>
        <b/>
        <sz val="10"/>
        <rFont val="Arial"/>
        <family val="2"/>
        <charset val="238"/>
      </rPr>
      <t>Baterijski set</t>
    </r>
    <r>
      <rPr>
        <sz val="10"/>
        <rFont val="Arial"/>
        <family val="2"/>
        <charset val="238"/>
      </rPr>
      <t xml:space="preserve"> za 6 minuta autonomije pri punom opterećenju od min. 150 kVA/kW.
- Baterijski set može biti smješten u baterijske kabinete ili postavljen na baterijske stalke. 
- Ponuditelj nudi A.2.3a ili A.2.3.b u zavisnosti o vrsti baterijskog stalka koji nudi:
</t>
    </r>
    <r>
      <rPr>
        <b/>
        <sz val="10"/>
        <rFont val="Arial"/>
        <family val="2"/>
        <charset val="238"/>
      </rPr>
      <t>2.3a Baterijski set</t>
    </r>
    <r>
      <rPr>
        <sz val="10"/>
        <rFont val="Arial"/>
        <family val="2"/>
        <charset val="238"/>
      </rPr>
      <t xml:space="preserve"> smješten u baterijski kabinet
Baterije životnog vijeka do 10 godina.
Baterije smještene u baterijski kabinet max dimenzija da stanu u prostor tlocrtne površine 3x1 m. Visina prostora 3 m.
</t>
    </r>
    <r>
      <rPr>
        <b/>
        <sz val="10"/>
        <rFont val="Arial"/>
        <family val="2"/>
        <charset val="238"/>
      </rPr>
      <t>2.3.b</t>
    </r>
    <r>
      <rPr>
        <sz val="10"/>
        <rFont val="Arial"/>
        <family val="2"/>
        <charset val="238"/>
      </rPr>
      <t xml:space="preserve"> Baterijski set smješten na baterijske stalke
Baterije životnog vijeka 10 godina.
Tipski, atestirani, industrijski stalak za stacionarne baterije.
Dimenzije (D x Š x V): max. 2200x950 x1520 (1750 s baterijama).
</t>
    </r>
  </si>
  <si>
    <t>3 x (4 x NYY (PP00) 120 mm2)</t>
  </si>
  <si>
    <t>Plastične tiple i pripadni vijci za montažu PNT i CS25 cijevi navedenih u stavkama 9.1 i 9.2</t>
  </si>
  <si>
    <t>Sva potrebna montažna i spojna oprema (kabelske stopice, zaštita metalnih dijelova stopice i dijela vodiča termoskupljajućim bužirom, označavanje kabela na oba kraja) za kabel naveden u stavci 7.1</t>
  </si>
  <si>
    <t>Plastične tiple i pripadni vijci za montažu zidnih kabelskih kanala navedenih u stavci 9.4</t>
  </si>
  <si>
    <r>
      <rPr>
        <b/>
        <sz val="10"/>
        <color theme="1"/>
        <rFont val="Arial"/>
        <family val="2"/>
        <charset val="238"/>
      </rPr>
      <t>OPĆI UVJETI</t>
    </r>
    <r>
      <rPr>
        <sz val="10"/>
        <color theme="1"/>
        <rFont val="Arial"/>
        <family val="2"/>
        <charset val="238"/>
      </rPr>
      <t xml:space="preserve">
Cjelokupnu instalaciju treba izvesti prema izvedbenim projektima, specifikacijama, tehničkom opisu, ovim uvjetima i važećim tehničkim propisima, važećim hrvatskim standardima i propisima, te pravilima struke.
Za sve promjene i odstupanja od izvedbenih projekata prije izvedbe istih, mora se pribaviti pismena suglasnost odgovorne osobe Naručitelja te je potrebno napraviti projekt izvedenog stanja.
Odabrani ponuditelj je dužan, prije ugradnje opreme, dostaviti odgovornoj osobi Naručitelja izvještaje o provedenim ispitivanjima, odnosno dokaze o kvaliteti i sukladnosti opreme u odnosu na specificiranu. Ako bi Odabrani ponuditelj upotrijebio materijal ili opremu za koju bi se kasnije ustanovilo da ne odgovara, na zahtjev odgovorne osobe Naručitelja mora sa skinuti s objekta i postaviti druga koja odgovara propisima. Pored materijala i opreme i sama montaža mora biti kvalitetno izvedena, a sve što bi se u toku montaže i poslije pokazalo nekvalitetno, Odabrani Ponuditelj je u obvezi o svom trošku ispraviti.
Eventualni nedostaci se otkljanjaju do uspostave kompletne funkcionalnosti.
U cijenu svih stavki treba uključiti prijenose, prijevoz, dizanje, utovar i istovar te sav potreban spojni, montažni i ostali materijal potreban za dovođenje u potpunu funkciju te svakodnevno čišćenje uključujući završno strojno čišćenje oba podatkovna centra kao i zaštitu kompletnog prostora.
Sva teža oprema koja se montira u objektu treba biti propisno usidrena, kako bi se izbjeglo oštećenje prilikom seizmičkih djelovanja.
Po završetku, instalaciju treba pustiti u probni pogon i zapisnički sa ovlaštenim serviserom, uz suglasnost odgovorne osobe Naručitelja pustiti u rad.
Instalacija split klima mora biti ispitana tlačnom probom, zatim potpuno napunjena tvorničkim plinom ponuđenog  rashladnog sustava i puštena u pogon od strane ovlaštenog servisera.
U SVIM STAVKAM OBUHVATITI TRANSPORT OPREME I MATERIJALA, MONTAŽU ISTOG DO PUNE FUNKCIONALNOSTI, POSTAVLJANJE OPREME NA ZA TO PREDVIĐENE LOKACIJE UNUTAR ILI IZVAN PROSTORA, TE UKOLIKO SU POTREBNE ODREĐENE PREINAKE, KAKO BI SE OPREMA ODREĐENOG PROIZVOĐAČA UKLOPILA U POSTOJEĆE STANJE, DUŽAN JE TU IZVESTI ISKLJUČIVO O SVOM TROŠKU.</t>
    </r>
  </si>
  <si>
    <r>
      <rPr>
        <b/>
        <sz val="10"/>
        <rFont val="Arial"/>
        <family val="2"/>
        <charset val="238"/>
      </rPr>
      <t>Baterijski set</t>
    </r>
    <r>
      <rPr>
        <sz val="10"/>
        <rFont val="Arial"/>
        <family val="2"/>
        <charset val="238"/>
      </rPr>
      <t xml:space="preserve"> za 6 minuta autonomije pri punom opterećenju od 500 kW.
- Baterijski set može biti smješten u beterijske kabinete ili postavljen na baterijske stalke. 
- Ponuditelj nudi A.2.3a ili A.2.3.b u zavisnosti o vrsti baterijskog stalka koji nudi:
</t>
    </r>
    <r>
      <rPr>
        <b/>
        <sz val="10"/>
        <rFont val="Arial"/>
        <family val="2"/>
        <charset val="238"/>
      </rPr>
      <t>2.3a Baterijski set</t>
    </r>
    <r>
      <rPr>
        <sz val="10"/>
        <rFont val="Arial"/>
        <family val="2"/>
        <charset val="238"/>
      </rPr>
      <t xml:space="preserve"> smješten u baterijski kabinet
Baterije životnog vijeka do 10 godina.
Baterije smještene u baterijski kabinet max dimenzija da stanu u prostor tlocrtne površine 6,5x1 m.
Opterećenje površine: max 2000 kg/m2
</t>
    </r>
    <r>
      <rPr>
        <b/>
        <sz val="10"/>
        <rFont val="Arial"/>
        <family val="2"/>
        <charset val="238"/>
      </rPr>
      <t>2.3.b</t>
    </r>
    <r>
      <rPr>
        <sz val="10"/>
        <rFont val="Arial"/>
        <family val="2"/>
        <charset val="238"/>
      </rPr>
      <t xml:space="preserve"> Baterijski set smješten na baterijske stalke
Baterije životnog vijeka do 10 godina.
Kućište  
Tipski, atestirani, industrijski stalak za stacionarne baterije.
Dimenzije max (DxŠxV): 6400x930x1516 (1750 s baterijama).
Opterećenje površine: max. 1500 kg/m2
Opterećenje po nosaču: max 300 kg
</t>
    </r>
  </si>
  <si>
    <t>Demontaža postojećeg KLIMAORMARA KO3 iz prostora UPS room grane B, brtvljenje otvora na strojarskim instalacijama, prijevoz na novu lokaciju, montaža i puštanje u pogon sa montažnim materijalom na lokaciju KO5 -  KLIMAORMAR
Dimenzije(VxŠxD):max. 2200mm x 1050mm x 1100mm 
Elektrokomotorne regulacine žaluzine na usisu
Napajanje :380-415/3/50Fan 
- mikroprocesorski kontroler za nadzor i upravljanje radom svih funkcija klima ormara, s potrebnim analognim i digitalnim ulazima i izlazima, komunikacijskim sučeljima, panelom za unos postavki i lokalnim LCD pokazivačem za prikaz postavki, mjerenja i alarma. 
- sučelje za spajanje na CSNI radi udaljenog nadzora - sklop za žični udaljeni nadzor, s RJ45 sučeljem i podrškom za protokole: HTTP, SNMP ili MODBus TCP/IP, ugrađen ili predviđen za ugradnju u uređaj
Konfiguracija je: - usis odozgo - ispuh u plenum duplog poda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</si>
</sst>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_-* #,##0.00\ &quot;€&quot;_-;\-* #,##0.00\ &quot;€&quot;_-;_-* &quot;-&quot;??\ &quot;€&quot;_-;_-@_-"/>
    <numFmt numFmtId="166" formatCode="#,##0.00\ _k_n"/>
    <numFmt numFmtId="167" formatCode="#,##0.00\ [$EUR]"/>
    <numFmt numFmtId="168" formatCode="#,##0.00\ [$EUR];\-#,##0.00\ [$EUR]"/>
  </numFmts>
  <fonts count="15" x14ac:knownFonts="1">
    <font>
      <sz val="12"/>
      <color theme="1"/>
      <name val="Calibri"/>
      <family val="2"/>
      <scheme val="minor"/>
    </font>
    <font>
      <sz val="12"/>
      <color theme="1"/>
      <name val="Calibri"/>
      <family val="2"/>
      <scheme val="minor"/>
    </font>
    <font>
      <b/>
      <sz val="12"/>
      <color theme="1"/>
      <name val="Calibri"/>
      <family val="2"/>
      <scheme val="minor"/>
    </font>
    <font>
      <b/>
      <sz val="11"/>
      <name val="Arial"/>
      <family val="2"/>
      <charset val="238"/>
    </font>
    <font>
      <sz val="10"/>
      <name val="Arial"/>
      <family val="2"/>
      <charset val="238"/>
    </font>
    <font>
      <b/>
      <sz val="10"/>
      <name val="Arial"/>
      <family val="2"/>
      <charset val="238"/>
    </font>
    <font>
      <b/>
      <sz val="10"/>
      <name val="Arial"/>
      <family val="2"/>
    </font>
    <font>
      <b/>
      <sz val="11"/>
      <color theme="1"/>
      <name val="Arial"/>
      <family val="2"/>
      <charset val="238"/>
    </font>
    <font>
      <sz val="11"/>
      <color theme="1"/>
      <name val="Arial"/>
      <family val="2"/>
      <charset val="238"/>
    </font>
    <font>
      <sz val="11"/>
      <color rgb="FF000000"/>
      <name val="Calibri"/>
      <family val="2"/>
      <charset val="1"/>
    </font>
    <font>
      <sz val="11"/>
      <name val="Arial"/>
      <family val="2"/>
      <charset val="238"/>
    </font>
    <font>
      <sz val="10"/>
      <color theme="1"/>
      <name val="Arial"/>
      <family val="2"/>
      <charset val="238"/>
    </font>
    <font>
      <b/>
      <sz val="10"/>
      <color theme="1"/>
      <name val="Arial"/>
      <family val="2"/>
      <charset val="238"/>
    </font>
    <font>
      <b/>
      <i/>
      <sz val="10"/>
      <color theme="1"/>
      <name val="Arial"/>
      <family val="2"/>
      <charset val="238"/>
    </font>
    <font>
      <b/>
      <sz val="10"/>
      <color theme="1"/>
      <name val="Arial"/>
      <family val="2"/>
    </font>
  </fonts>
  <fills count="11">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rgb="FFDDFFEE"/>
        <bgColor indexed="64"/>
      </patternFill>
    </fill>
    <fill>
      <patternFill patternType="solid">
        <fgColor rgb="FFDDFFFF"/>
        <bgColor indexed="64"/>
      </patternFill>
    </fill>
  </fills>
  <borders count="36">
    <border>
      <left/>
      <right/>
      <top/>
      <bottom/>
      <diagonal/>
    </border>
    <border>
      <left style="double">
        <color indexed="64"/>
      </left>
      <right style="medium">
        <color indexed="64"/>
      </right>
      <top style="double">
        <color indexed="64"/>
      </top>
      <bottom/>
      <diagonal/>
    </border>
    <border>
      <left/>
      <right style="medium">
        <color indexed="64"/>
      </right>
      <top style="double">
        <color indexed="64"/>
      </top>
      <bottom/>
      <diagonal/>
    </border>
    <border>
      <left/>
      <right style="double">
        <color indexed="64"/>
      </right>
      <top style="double">
        <color indexed="64"/>
      </top>
      <bottom/>
      <diagonal/>
    </border>
    <border>
      <left style="double">
        <color indexed="64"/>
      </left>
      <right style="medium">
        <color indexed="64"/>
      </right>
      <top style="double">
        <color indexed="64"/>
      </top>
      <bottom style="double">
        <color indexed="64"/>
      </bottom>
      <diagonal/>
    </border>
    <border>
      <left/>
      <right style="medium">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auto="1"/>
      </left>
      <right style="medium">
        <color auto="1"/>
      </right>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style="double">
        <color auto="1"/>
      </left>
      <right style="medium">
        <color auto="1"/>
      </right>
      <top style="medium">
        <color auto="1"/>
      </top>
      <bottom style="medium">
        <color auto="1"/>
      </bottom>
      <diagonal/>
    </border>
    <border>
      <left style="medium">
        <color auto="1"/>
      </left>
      <right style="double">
        <color auto="1"/>
      </right>
      <top style="medium">
        <color auto="1"/>
      </top>
      <bottom style="medium">
        <color auto="1"/>
      </bottom>
      <diagonal/>
    </border>
    <border>
      <left style="medium">
        <color indexed="64"/>
      </left>
      <right style="medium">
        <color auto="1"/>
      </right>
      <top/>
      <bottom style="medium">
        <color auto="1"/>
      </bottom>
      <diagonal/>
    </border>
    <border>
      <left/>
      <right style="medium">
        <color indexed="64"/>
      </right>
      <top/>
      <bottom/>
      <diagonal/>
    </border>
    <border>
      <left/>
      <right style="double">
        <color auto="1"/>
      </right>
      <top/>
      <bottom/>
      <diagonal/>
    </border>
    <border>
      <left style="double">
        <color auto="1"/>
      </left>
      <right style="medium">
        <color auto="1"/>
      </right>
      <top style="double">
        <color indexed="64"/>
      </top>
      <bottom style="medium">
        <color auto="1"/>
      </bottom>
      <diagonal/>
    </border>
    <border>
      <left style="medium">
        <color auto="1"/>
      </left>
      <right style="medium">
        <color auto="1"/>
      </right>
      <top style="double">
        <color indexed="64"/>
      </top>
      <bottom style="medium">
        <color auto="1"/>
      </bottom>
      <diagonal/>
    </border>
    <border>
      <left style="medium">
        <color auto="1"/>
      </left>
      <right style="medium">
        <color indexed="64"/>
      </right>
      <top style="double">
        <color indexed="64"/>
      </top>
      <bottom style="double">
        <color auto="1"/>
      </bottom>
      <diagonal/>
    </border>
    <border>
      <left style="double">
        <color auto="1"/>
      </left>
      <right style="medium">
        <color auto="1"/>
      </right>
      <top style="medium">
        <color auto="1"/>
      </top>
      <bottom style="double">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auto="1"/>
      </right>
      <top style="medium">
        <color indexed="64"/>
      </top>
      <bottom style="double">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double">
        <color auto="1"/>
      </left>
      <right style="medium">
        <color auto="1"/>
      </right>
      <top/>
      <bottom style="medium">
        <color auto="1"/>
      </bottom>
      <diagonal/>
    </border>
    <border>
      <left/>
      <right style="medium">
        <color indexed="64"/>
      </right>
      <top/>
      <bottom style="double">
        <color indexed="64"/>
      </bottom>
      <diagonal/>
    </border>
    <border>
      <left style="medium">
        <color auto="1"/>
      </left>
      <right style="double">
        <color auto="1"/>
      </right>
      <top/>
      <bottom style="medium">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164" fontId="1" fillId="0" borderId="0" applyFont="0" applyFill="0" applyBorder="0" applyAlignment="0" applyProtection="0"/>
    <xf numFmtId="165" fontId="1" fillId="0" borderId="0" applyFont="0" applyFill="0" applyBorder="0" applyAlignment="0" applyProtection="0"/>
    <xf numFmtId="0" fontId="4" fillId="0" borderId="0"/>
    <xf numFmtId="0" fontId="9" fillId="0" borderId="0"/>
  </cellStyleXfs>
  <cellXfs count="109">
    <xf numFmtId="0" fontId="0" fillId="0" borderId="0" xfId="0"/>
    <xf numFmtId="4" fontId="4" fillId="0" borderId="9" xfId="0" applyNumberFormat="1" applyFont="1" applyBorder="1" applyAlignment="1" applyProtection="1">
      <alignment horizontal="center" wrapText="1"/>
      <protection locked="0"/>
    </xf>
    <xf numFmtId="4" fontId="4" fillId="0" borderId="16" xfId="0" applyNumberFormat="1" applyFont="1" applyBorder="1" applyAlignment="1" applyProtection="1">
      <alignment horizontal="center" wrapText="1"/>
      <protection locked="0"/>
    </xf>
    <xf numFmtId="4" fontId="4" fillId="0" borderId="9" xfId="0" applyNumberFormat="1" applyFont="1" applyBorder="1" applyAlignment="1" applyProtection="1">
      <alignment horizontal="center" vertical="center" wrapText="1"/>
      <protection locked="0"/>
    </xf>
    <xf numFmtId="4" fontId="4" fillId="0" borderId="25" xfId="0" applyNumberFormat="1" applyFont="1" applyBorder="1" applyAlignment="1" applyProtection="1">
      <alignment horizontal="center" wrapText="1"/>
      <protection locked="0"/>
    </xf>
    <xf numFmtId="168" fontId="11" fillId="5" borderId="26" xfId="1" applyNumberFormat="1" applyFont="1" applyFill="1" applyBorder="1" applyAlignment="1" applyProtection="1">
      <alignment horizontal="right" vertical="center"/>
    </xf>
    <xf numFmtId="168" fontId="11" fillId="5" borderId="26" xfId="1" applyNumberFormat="1" applyFont="1" applyFill="1" applyBorder="1" applyAlignment="1" applyProtection="1">
      <alignment horizontal="right"/>
    </xf>
    <xf numFmtId="168" fontId="12" fillId="5" borderId="26" xfId="1" applyNumberFormat="1" applyFont="1" applyFill="1" applyBorder="1" applyAlignment="1" applyProtection="1">
      <alignment horizontal="right" vertical="center"/>
    </xf>
    <xf numFmtId="0" fontId="11" fillId="0" borderId="26" xfId="0" applyFont="1" applyBorder="1" applyAlignment="1" applyProtection="1">
      <alignment horizontal="left" vertical="top"/>
      <protection locked="0"/>
    </xf>
    <xf numFmtId="167" fontId="11" fillId="0" borderId="26" xfId="0" applyNumberFormat="1" applyFont="1" applyBorder="1" applyAlignment="1" applyProtection="1">
      <alignment horizontal="center"/>
      <protection locked="0"/>
    </xf>
    <xf numFmtId="0" fontId="11" fillId="0" borderId="26" xfId="0" applyFont="1" applyBorder="1" applyAlignment="1" applyProtection="1">
      <alignment horizontal="center"/>
      <protection locked="0"/>
    </xf>
    <xf numFmtId="0" fontId="7" fillId="0" borderId="0" xfId="0" applyFont="1" applyProtection="1"/>
    <xf numFmtId="0" fontId="0" fillId="0" borderId="0" xfId="0" applyProtection="1"/>
    <xf numFmtId="0" fontId="8" fillId="3" borderId="26" xfId="0" applyFont="1" applyFill="1" applyBorder="1" applyProtection="1"/>
    <xf numFmtId="0" fontId="7" fillId="3" borderId="27" xfId="0" applyFont="1" applyFill="1" applyBorder="1" applyAlignment="1" applyProtection="1">
      <alignment horizontal="center" vertical="center"/>
    </xf>
    <xf numFmtId="0" fontId="7" fillId="3" borderId="31" xfId="0" applyFont="1" applyFill="1" applyBorder="1" applyAlignment="1" applyProtection="1">
      <alignment horizontal="center" vertical="center"/>
    </xf>
    <xf numFmtId="0" fontId="7" fillId="3" borderId="32" xfId="0" applyFont="1" applyFill="1" applyBorder="1" applyAlignment="1" applyProtection="1">
      <alignment horizontal="center" vertical="center"/>
    </xf>
    <xf numFmtId="0" fontId="2" fillId="0" borderId="0" xfId="0" applyFont="1" applyAlignment="1" applyProtection="1">
      <alignment horizontal="center" vertical="center"/>
    </xf>
    <xf numFmtId="0" fontId="11" fillId="0" borderId="0" xfId="0" applyFont="1" applyProtection="1"/>
    <xf numFmtId="0" fontId="12" fillId="5" borderId="26" xfId="0" applyFont="1" applyFill="1" applyBorder="1" applyAlignment="1" applyProtection="1">
      <alignment horizontal="center" vertical="center"/>
    </xf>
    <xf numFmtId="0" fontId="11" fillId="5" borderId="31" xfId="0" applyFont="1" applyFill="1" applyBorder="1" applyProtection="1"/>
    <xf numFmtId="165" fontId="11" fillId="0" borderId="0" xfId="2" applyFont="1" applyProtection="1"/>
    <xf numFmtId="0" fontId="11" fillId="5" borderId="26" xfId="0" applyFont="1" applyFill="1" applyBorder="1" applyProtection="1"/>
    <xf numFmtId="0" fontId="12" fillId="5" borderId="26" xfId="0" applyFont="1" applyFill="1" applyBorder="1" applyAlignment="1" applyProtection="1">
      <alignment horizontal="center"/>
    </xf>
    <xf numFmtId="0" fontId="12" fillId="5" borderId="27" xfId="0" applyFont="1" applyFill="1" applyBorder="1" applyAlignment="1" applyProtection="1">
      <alignment horizontal="left"/>
    </xf>
    <xf numFmtId="0" fontId="12" fillId="5" borderId="31" xfId="0" applyFont="1" applyFill="1" applyBorder="1" applyAlignment="1" applyProtection="1">
      <alignment horizontal="left"/>
    </xf>
    <xf numFmtId="0" fontId="12" fillId="5" borderId="32" xfId="0" applyFont="1" applyFill="1" applyBorder="1" applyAlignment="1" applyProtection="1">
      <alignment horizontal="left"/>
    </xf>
    <xf numFmtId="165" fontId="14" fillId="0" borderId="0" xfId="0" applyNumberFormat="1" applyFont="1" applyProtection="1"/>
    <xf numFmtId="0" fontId="11" fillId="0" borderId="33" xfId="0" applyFont="1" applyBorder="1" applyProtection="1"/>
    <xf numFmtId="0" fontId="11" fillId="5" borderId="27" xfId="0" applyFont="1" applyFill="1" applyBorder="1" applyAlignment="1" applyProtection="1">
      <alignment horizontal="center"/>
    </xf>
    <xf numFmtId="0" fontId="11" fillId="5" borderId="31" xfId="0" applyFont="1" applyFill="1" applyBorder="1" applyAlignment="1" applyProtection="1">
      <alignment horizontal="center"/>
    </xf>
    <xf numFmtId="0" fontId="11" fillId="5" borderId="32" xfId="0" applyFont="1" applyFill="1" applyBorder="1" applyAlignment="1" applyProtection="1">
      <alignment horizontal="center"/>
    </xf>
    <xf numFmtId="0" fontId="12" fillId="6" borderId="26" xfId="0" applyFont="1" applyFill="1" applyBorder="1" applyAlignment="1" applyProtection="1">
      <alignment vertical="center"/>
    </xf>
    <xf numFmtId="0" fontId="11" fillId="5" borderId="26" xfId="0" applyFont="1" applyFill="1" applyBorder="1" applyAlignment="1" applyProtection="1">
      <alignment horizontal="left" vertical="center" wrapText="1"/>
    </xf>
    <xf numFmtId="0" fontId="7" fillId="7" borderId="26" xfId="0" applyFont="1" applyFill="1" applyBorder="1" applyAlignment="1" applyProtection="1">
      <alignment horizontal="center" vertical="center"/>
    </xf>
    <xf numFmtId="0" fontId="12" fillId="8" borderId="26" xfId="0" applyFont="1" applyFill="1" applyBorder="1" applyAlignment="1" applyProtection="1">
      <alignment horizontal="center" vertical="center"/>
    </xf>
    <xf numFmtId="0" fontId="12" fillId="8" borderId="26" xfId="0" applyFont="1" applyFill="1" applyBorder="1" applyAlignment="1" applyProtection="1">
      <alignment horizontal="center" vertical="center"/>
    </xf>
    <xf numFmtId="0" fontId="13" fillId="8" borderId="26" xfId="0" applyFont="1" applyFill="1" applyBorder="1" applyAlignment="1" applyProtection="1">
      <alignment horizontal="center" vertical="center"/>
    </xf>
    <xf numFmtId="0" fontId="12" fillId="9" borderId="34" xfId="0" applyFont="1" applyFill="1" applyBorder="1" applyAlignment="1" applyProtection="1">
      <alignment horizontal="center" vertical="center"/>
    </xf>
    <xf numFmtId="0" fontId="11" fillId="5" borderId="26" xfId="0" applyFont="1" applyFill="1" applyBorder="1" applyAlignment="1" applyProtection="1">
      <alignment horizontal="center" vertical="center"/>
    </xf>
    <xf numFmtId="0" fontId="12" fillId="9" borderId="35" xfId="0" applyFont="1" applyFill="1" applyBorder="1" applyAlignment="1" applyProtection="1">
      <alignment horizontal="center" vertical="center"/>
    </xf>
    <xf numFmtId="0" fontId="12" fillId="10" borderId="26" xfId="0" applyFont="1" applyFill="1" applyBorder="1" applyAlignment="1" applyProtection="1">
      <alignment horizontal="center" vertical="center"/>
    </xf>
    <xf numFmtId="0" fontId="11" fillId="5" borderId="26" xfId="0" applyFont="1" applyFill="1" applyBorder="1" applyAlignment="1" applyProtection="1">
      <alignment horizontal="center" vertical="center" wrapText="1"/>
    </xf>
    <xf numFmtId="0" fontId="13" fillId="10" borderId="26" xfId="0" applyFont="1" applyFill="1" applyBorder="1" applyAlignment="1" applyProtection="1">
      <alignment horizontal="center" vertical="center" wrapText="1"/>
    </xf>
    <xf numFmtId="0" fontId="11" fillId="0" borderId="27" xfId="0" applyFont="1" applyBorder="1" applyAlignment="1" applyProtection="1">
      <alignment horizontal="left" vertical="top" wrapText="1"/>
    </xf>
    <xf numFmtId="0" fontId="11" fillId="0" borderId="31" xfId="0" applyFont="1" applyBorder="1" applyAlignment="1" applyProtection="1">
      <alignment horizontal="left" vertical="top" wrapText="1"/>
    </xf>
    <xf numFmtId="0" fontId="11" fillId="0" borderId="32" xfId="0" applyFont="1" applyBorder="1" applyAlignment="1" applyProtection="1">
      <alignment horizontal="left" vertical="top" wrapText="1"/>
    </xf>
    <xf numFmtId="49" fontId="3" fillId="0" borderId="0" xfId="0" applyNumberFormat="1" applyFont="1" applyAlignment="1" applyProtection="1">
      <alignment horizontal="left" vertical="center"/>
    </xf>
    <xf numFmtId="49" fontId="4" fillId="2" borderId="1" xfId="0" applyNumberFormat="1" applyFont="1" applyFill="1" applyBorder="1" applyAlignment="1" applyProtection="1">
      <alignment horizontal="center" vertical="center" wrapText="1"/>
    </xf>
    <xf numFmtId="49" fontId="4" fillId="2" borderId="2" xfId="0" applyNumberFormat="1" applyFont="1" applyFill="1" applyBorder="1" applyAlignment="1" applyProtection="1">
      <alignment horizontal="center" vertical="center" wrapText="1"/>
    </xf>
    <xf numFmtId="1" fontId="4" fillId="2" borderId="2" xfId="0" applyNumberFormat="1" applyFont="1" applyFill="1" applyBorder="1" applyAlignment="1" applyProtection="1">
      <alignment horizontal="center" vertical="center" wrapText="1"/>
    </xf>
    <xf numFmtId="166" fontId="4" fillId="2" borderId="3" xfId="0" applyNumberFormat="1" applyFont="1" applyFill="1" applyBorder="1" applyAlignment="1" applyProtection="1">
      <alignment horizontal="center" vertical="center" wrapText="1"/>
    </xf>
    <xf numFmtId="49" fontId="4" fillId="3" borderId="4" xfId="0" applyNumberFormat="1" applyFont="1" applyFill="1" applyBorder="1" applyAlignment="1" applyProtection="1">
      <alignment horizontal="center" vertical="top" wrapText="1"/>
    </xf>
    <xf numFmtId="49" fontId="4" fillId="3" borderId="5" xfId="0" applyNumberFormat="1" applyFont="1" applyFill="1" applyBorder="1" applyAlignment="1" applyProtection="1">
      <alignment horizontal="left" vertical="top" wrapText="1"/>
    </xf>
    <xf numFmtId="49" fontId="4" fillId="4" borderId="5" xfId="0" applyNumberFormat="1" applyFont="1" applyFill="1" applyBorder="1" applyAlignment="1" applyProtection="1">
      <alignment horizontal="center" wrapText="1"/>
    </xf>
    <xf numFmtId="1" fontId="4" fillId="4" borderId="5" xfId="0" applyNumberFormat="1" applyFont="1" applyFill="1" applyBorder="1" applyAlignment="1" applyProtection="1">
      <alignment horizontal="center" wrapText="1"/>
    </xf>
    <xf numFmtId="166" fontId="5" fillId="4" borderId="6" xfId="0" applyNumberFormat="1" applyFont="1" applyFill="1" applyBorder="1" applyAlignment="1" applyProtection="1">
      <alignment horizontal="center" wrapText="1"/>
    </xf>
    <xf numFmtId="0" fontId="4" fillId="0" borderId="7" xfId="0" applyFont="1" applyBorder="1" applyAlignment="1" applyProtection="1">
      <alignment horizontal="center" vertical="top" wrapText="1"/>
    </xf>
    <xf numFmtId="0" fontId="4" fillId="0" borderId="8" xfId="3" applyBorder="1" applyAlignment="1" applyProtection="1">
      <alignment horizontal="left" vertical="top" wrapText="1"/>
    </xf>
    <xf numFmtId="49" fontId="4" fillId="0" borderId="9" xfId="0" applyNumberFormat="1" applyFont="1" applyBorder="1" applyAlignment="1" applyProtection="1">
      <alignment horizontal="center" wrapText="1"/>
    </xf>
    <xf numFmtId="0" fontId="4" fillId="0" borderId="8" xfId="0" applyFont="1" applyBorder="1" applyAlignment="1" applyProtection="1">
      <alignment horizontal="center" wrapText="1"/>
    </xf>
    <xf numFmtId="4" fontId="4" fillId="0" borderId="9" xfId="0" applyNumberFormat="1" applyFont="1" applyBorder="1" applyAlignment="1" applyProtection="1">
      <alignment horizontal="center" wrapText="1"/>
    </xf>
    <xf numFmtId="166" fontId="4" fillId="0" borderId="9" xfId="0" applyNumberFormat="1" applyFont="1" applyBorder="1" applyAlignment="1" applyProtection="1">
      <alignment horizontal="center" wrapText="1"/>
    </xf>
    <xf numFmtId="0" fontId="4" fillId="0" borderId="10" xfId="0" applyFont="1" applyBorder="1" applyAlignment="1" applyProtection="1">
      <alignment horizontal="center" vertical="top" wrapText="1"/>
    </xf>
    <xf numFmtId="3" fontId="6" fillId="0" borderId="9" xfId="3" applyNumberFormat="1" applyFont="1" applyBorder="1" applyAlignment="1" applyProtection="1">
      <alignment horizontal="left" vertical="top" wrapText="1"/>
    </xf>
    <xf numFmtId="0" fontId="4" fillId="0" borderId="9" xfId="0" applyFont="1" applyBorder="1" applyAlignment="1" applyProtection="1">
      <alignment horizontal="center" wrapText="1"/>
    </xf>
    <xf numFmtId="166" fontId="4" fillId="0" borderId="11" xfId="0" applyNumberFormat="1" applyFont="1" applyBorder="1" applyAlignment="1" applyProtection="1">
      <alignment horizontal="center" wrapText="1"/>
    </xf>
    <xf numFmtId="0" fontId="4" fillId="3" borderId="10" xfId="0" applyFont="1" applyFill="1" applyBorder="1" applyAlignment="1" applyProtection="1">
      <alignment horizontal="center" vertical="top" wrapText="1"/>
    </xf>
    <xf numFmtId="166" fontId="5" fillId="0" borderId="11" xfId="0" applyNumberFormat="1" applyFont="1" applyBorder="1" applyAlignment="1" applyProtection="1">
      <alignment horizontal="center" wrapText="1"/>
    </xf>
    <xf numFmtId="3" fontId="6" fillId="0" borderId="12" xfId="3" applyNumberFormat="1" applyFont="1" applyBorder="1" applyAlignment="1" applyProtection="1">
      <alignment horizontal="left" vertical="top" wrapText="1"/>
    </xf>
    <xf numFmtId="3" fontId="6" fillId="0" borderId="13" xfId="3" applyNumberFormat="1" applyFont="1" applyBorder="1" applyAlignment="1" applyProtection="1">
      <alignment horizontal="left" vertical="top" wrapText="1"/>
    </xf>
    <xf numFmtId="0" fontId="4" fillId="0" borderId="13" xfId="0" applyFont="1" applyBorder="1" applyAlignment="1" applyProtection="1">
      <alignment horizontal="center" wrapText="1"/>
    </xf>
    <xf numFmtId="166" fontId="4" fillId="0" borderId="14" xfId="0" applyNumberFormat="1" applyFont="1" applyBorder="1" applyAlignment="1" applyProtection="1">
      <alignment horizontal="center" wrapText="1"/>
    </xf>
    <xf numFmtId="0" fontId="4" fillId="0" borderId="15" xfId="0" applyFont="1" applyBorder="1" applyAlignment="1" applyProtection="1">
      <alignment horizontal="center" vertical="top" wrapText="1"/>
    </xf>
    <xf numFmtId="0" fontId="4" fillId="0" borderId="16" xfId="3" applyBorder="1" applyAlignment="1" applyProtection="1">
      <alignment horizontal="left" vertical="top" wrapText="1"/>
    </xf>
    <xf numFmtId="49" fontId="4" fillId="0" borderId="16" xfId="0" applyNumberFormat="1" applyFont="1" applyBorder="1" applyAlignment="1" applyProtection="1">
      <alignment horizontal="center" wrapText="1"/>
    </xf>
    <xf numFmtId="0" fontId="4" fillId="0" borderId="16" xfId="0" applyFont="1" applyBorder="1" applyAlignment="1" applyProtection="1">
      <alignment horizontal="center" wrapText="1"/>
    </xf>
    <xf numFmtId="166" fontId="4" fillId="0" borderId="16" xfId="0" applyNumberFormat="1" applyFont="1" applyBorder="1" applyAlignment="1" applyProtection="1">
      <alignment horizontal="center" wrapText="1"/>
    </xf>
    <xf numFmtId="0" fontId="4" fillId="0" borderId="9" xfId="3" applyBorder="1" applyAlignment="1" applyProtection="1">
      <alignment horizontal="left" vertical="top" wrapText="1"/>
    </xf>
    <xf numFmtId="49" fontId="5" fillId="3" borderId="5" xfId="0" applyNumberFormat="1" applyFont="1" applyFill="1" applyBorder="1" applyAlignment="1" applyProtection="1">
      <alignment horizontal="left" vertical="top" wrapText="1"/>
    </xf>
    <xf numFmtId="49" fontId="4" fillId="0" borderId="9" xfId="0" applyNumberFormat="1"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166" fontId="4" fillId="0" borderId="9" xfId="0" applyNumberFormat="1" applyFont="1" applyBorder="1" applyAlignment="1" applyProtection="1">
      <alignment horizontal="center" vertical="center" wrapText="1"/>
    </xf>
    <xf numFmtId="49" fontId="4" fillId="3" borderId="17" xfId="0" applyNumberFormat="1" applyFont="1" applyFill="1" applyBorder="1" applyAlignment="1" applyProtection="1">
      <alignment horizontal="left" vertical="top" wrapText="1"/>
    </xf>
    <xf numFmtId="0" fontId="4" fillId="0" borderId="18" xfId="0" applyFont="1" applyBorder="1" applyAlignment="1" applyProtection="1">
      <alignment horizontal="center" vertical="top" wrapText="1"/>
    </xf>
    <xf numFmtId="3" fontId="6" fillId="0" borderId="17" xfId="3" applyNumberFormat="1" applyFont="1" applyBorder="1" applyAlignment="1" applyProtection="1">
      <alignment horizontal="left" vertical="top" wrapText="1"/>
    </xf>
    <xf numFmtId="0" fontId="4" fillId="0" borderId="19" xfId="0" applyFont="1" applyBorder="1" applyAlignment="1" applyProtection="1">
      <alignment horizontal="center" wrapText="1"/>
    </xf>
    <xf numFmtId="0" fontId="4" fillId="0" borderId="20" xfId="0" applyFont="1" applyBorder="1" applyAlignment="1" applyProtection="1">
      <alignment horizontal="center" wrapText="1"/>
    </xf>
    <xf numFmtId="166" fontId="4" fillId="0" borderId="21" xfId="0" applyNumberFormat="1" applyFont="1" applyBorder="1" applyAlignment="1" applyProtection="1">
      <alignment horizontal="center" wrapText="1"/>
    </xf>
    <xf numFmtId="0" fontId="4" fillId="0" borderId="8" xfId="3" quotePrefix="1" applyBorder="1" applyAlignment="1" applyProtection="1">
      <alignment horizontal="left" vertical="top" wrapText="1"/>
    </xf>
    <xf numFmtId="0" fontId="7" fillId="3" borderId="9" xfId="0" applyFont="1" applyFill="1" applyBorder="1" applyAlignment="1" applyProtection="1">
      <alignment horizontal="center" vertical="center"/>
    </xf>
    <xf numFmtId="49" fontId="3" fillId="3" borderId="9" xfId="0" applyNumberFormat="1" applyFont="1" applyFill="1" applyBorder="1" applyAlignment="1" applyProtection="1">
      <alignment horizontal="left" vertical="center" wrapText="1"/>
    </xf>
    <xf numFmtId="0" fontId="8" fillId="0" borderId="22" xfId="0" applyFont="1" applyBorder="1" applyProtection="1"/>
    <xf numFmtId="0" fontId="8" fillId="0" borderId="23" xfId="0" applyFont="1" applyBorder="1" applyProtection="1"/>
    <xf numFmtId="0" fontId="8" fillId="0" borderId="24" xfId="0" applyFont="1" applyBorder="1" applyProtection="1"/>
    <xf numFmtId="167" fontId="7" fillId="0" borderId="9" xfId="0" applyNumberFormat="1" applyFont="1" applyBorder="1" applyAlignment="1" applyProtection="1">
      <alignment horizontal="center" vertical="center"/>
    </xf>
    <xf numFmtId="167" fontId="0" fillId="0" borderId="0" xfId="0" applyNumberFormat="1" applyProtection="1"/>
    <xf numFmtId="49" fontId="4" fillId="4" borderId="5" xfId="0" applyNumberFormat="1" applyFont="1" applyFill="1" applyBorder="1" applyAlignment="1" applyProtection="1">
      <alignment horizontal="center" wrapText="1"/>
      <protection locked="0"/>
    </xf>
    <xf numFmtId="4" fontId="4" fillId="0" borderId="13" xfId="0" applyNumberFormat="1" applyFont="1" applyBorder="1" applyAlignment="1" applyProtection="1">
      <alignment horizontal="center" wrapText="1"/>
      <protection locked="0"/>
    </xf>
    <xf numFmtId="4" fontId="4" fillId="0" borderId="20" xfId="0" applyNumberFormat="1" applyFont="1" applyBorder="1" applyAlignment="1" applyProtection="1">
      <alignment horizontal="center" wrapText="1"/>
      <protection locked="0"/>
    </xf>
    <xf numFmtId="49" fontId="4" fillId="0" borderId="25" xfId="0" applyNumberFormat="1" applyFont="1" applyBorder="1" applyAlignment="1" applyProtection="1">
      <alignment horizontal="center" wrapText="1"/>
    </xf>
    <xf numFmtId="166" fontId="4" fillId="0" borderId="25" xfId="0" applyNumberFormat="1" applyFont="1" applyBorder="1" applyAlignment="1" applyProtection="1">
      <alignment horizontal="center" wrapText="1"/>
    </xf>
    <xf numFmtId="2" fontId="4" fillId="0" borderId="9" xfId="0" applyNumberFormat="1" applyFont="1" applyBorder="1" applyAlignment="1" applyProtection="1">
      <alignment horizontal="center" vertical="top" wrapText="1"/>
    </xf>
    <xf numFmtId="0" fontId="3" fillId="3" borderId="28" xfId="0" applyFont="1" applyFill="1" applyBorder="1" applyAlignment="1" applyProtection="1">
      <alignment horizontal="center" vertical="center" wrapText="1"/>
    </xf>
    <xf numFmtId="49" fontId="3" fillId="3" borderId="29" xfId="0" applyNumberFormat="1" applyFont="1" applyFill="1" applyBorder="1" applyAlignment="1" applyProtection="1">
      <alignment horizontal="left" vertical="center" wrapText="1"/>
    </xf>
    <xf numFmtId="0" fontId="10" fillId="0" borderId="22" xfId="0" applyFont="1" applyBorder="1" applyAlignment="1" applyProtection="1">
      <alignment horizontal="center" wrapText="1"/>
    </xf>
    <xf numFmtId="0" fontId="10" fillId="0" borderId="23" xfId="0" applyFont="1" applyBorder="1" applyAlignment="1" applyProtection="1">
      <alignment horizontal="center" wrapText="1"/>
    </xf>
    <xf numFmtId="4" fontId="10" fillId="0" borderId="24" xfId="0" applyNumberFormat="1" applyFont="1" applyBorder="1" applyAlignment="1" applyProtection="1">
      <alignment horizontal="center" wrapText="1"/>
    </xf>
    <xf numFmtId="167" fontId="3" fillId="0" borderId="30" xfId="0" applyNumberFormat="1" applyFont="1" applyBorder="1" applyAlignment="1" applyProtection="1">
      <alignment horizontal="center" wrapText="1"/>
    </xf>
  </cellXfs>
  <cellStyles count="5">
    <cellStyle name="Comma" xfId="1" builtinId="3"/>
    <cellStyle name="Currency" xfId="2" builtinId="4"/>
    <cellStyle name="Normal" xfId="0" builtinId="0"/>
    <cellStyle name="Normal 2" xfId="3" xr:uid="{00000000-0005-0000-0000-000003000000}"/>
    <cellStyle name="Normal 3 2 2 2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1"/>
  <sheetViews>
    <sheetView tabSelected="1" zoomScaleNormal="100" workbookViewId="0"/>
  </sheetViews>
  <sheetFormatPr defaultColWidth="10.625" defaultRowHeight="15.75" x14ac:dyDescent="0.25"/>
  <cols>
    <col min="1" max="1" width="6.875" style="12" customWidth="1"/>
    <col min="2" max="5" width="10.625" style="12"/>
    <col min="6" max="6" width="6.625" style="12" customWidth="1"/>
    <col min="7" max="7" width="14.125" style="12" bestFit="1" customWidth="1"/>
    <col min="8" max="8" width="46" style="12" customWidth="1"/>
    <col min="9" max="16384" width="10.625" style="12"/>
  </cols>
  <sheetData>
    <row r="1" spans="1:8" x14ac:dyDescent="0.25">
      <c r="A1" s="11" t="s">
        <v>0</v>
      </c>
    </row>
    <row r="2" spans="1:8" x14ac:dyDescent="0.25">
      <c r="A2" s="11"/>
    </row>
    <row r="3" spans="1:8" x14ac:dyDescent="0.25">
      <c r="A3" s="11"/>
    </row>
    <row r="4" spans="1:8" x14ac:dyDescent="0.25">
      <c r="B4" s="13"/>
      <c r="C4" s="14" t="s">
        <v>124</v>
      </c>
      <c r="D4" s="15"/>
      <c r="E4" s="15"/>
      <c r="F4" s="15"/>
      <c r="G4" s="16"/>
      <c r="H4" s="17"/>
    </row>
    <row r="5" spans="1:8" ht="23.1" customHeight="1" x14ac:dyDescent="0.25">
      <c r="A5" s="18"/>
      <c r="B5" s="19" t="s">
        <v>102</v>
      </c>
      <c r="C5" s="20" t="s">
        <v>125</v>
      </c>
      <c r="D5" s="20"/>
      <c r="E5" s="20"/>
      <c r="F5" s="20"/>
      <c r="G5" s="5">
        <f>'A-ELE'!F113</f>
        <v>0</v>
      </c>
      <c r="H5" s="21"/>
    </row>
    <row r="6" spans="1:8" x14ac:dyDescent="0.25">
      <c r="A6" s="18"/>
      <c r="B6" s="22"/>
      <c r="C6" s="20"/>
      <c r="D6" s="20"/>
      <c r="E6" s="20"/>
      <c r="F6" s="20"/>
      <c r="G6" s="5"/>
      <c r="H6" s="18"/>
    </row>
    <row r="7" spans="1:8" ht="24" customHeight="1" x14ac:dyDescent="0.25">
      <c r="A7" s="18"/>
      <c r="B7" s="23" t="s">
        <v>122</v>
      </c>
      <c r="C7" s="20" t="s">
        <v>126</v>
      </c>
      <c r="D7" s="20"/>
      <c r="E7" s="20"/>
      <c r="F7" s="20"/>
      <c r="G7" s="5">
        <f>'B-STR'!F30</f>
        <v>0</v>
      </c>
      <c r="H7" s="21"/>
    </row>
    <row r="8" spans="1:8" x14ac:dyDescent="0.25">
      <c r="A8" s="18"/>
      <c r="B8" s="22"/>
      <c r="C8" s="20"/>
      <c r="D8" s="20"/>
      <c r="E8" s="20"/>
      <c r="F8" s="20"/>
      <c r="G8" s="6"/>
      <c r="H8" s="18"/>
    </row>
    <row r="9" spans="1:8" ht="24.95" customHeight="1" x14ac:dyDescent="0.25">
      <c r="A9" s="18"/>
      <c r="B9" s="22"/>
      <c r="C9" s="24" t="s">
        <v>127</v>
      </c>
      <c r="D9" s="25"/>
      <c r="E9" s="25"/>
      <c r="F9" s="26"/>
      <c r="G9" s="7">
        <f>G5+G7</f>
        <v>0</v>
      </c>
      <c r="H9" s="27"/>
    </row>
    <row r="10" spans="1:8" x14ac:dyDescent="0.25">
      <c r="A10" s="18"/>
      <c r="B10" s="28"/>
      <c r="C10" s="28"/>
      <c r="D10" s="28"/>
      <c r="E10" s="28"/>
      <c r="F10" s="28"/>
      <c r="G10" s="28"/>
      <c r="H10" s="18"/>
    </row>
    <row r="11" spans="1:8" ht="30.95" customHeight="1" x14ac:dyDescent="0.25">
      <c r="A11" s="18"/>
      <c r="B11" s="29"/>
      <c r="C11" s="30"/>
      <c r="D11" s="30"/>
      <c r="E11" s="30"/>
      <c r="F11" s="30"/>
      <c r="G11" s="31"/>
      <c r="H11" s="32" t="s">
        <v>128</v>
      </c>
    </row>
    <row r="12" spans="1:8" ht="59.1" customHeight="1" x14ac:dyDescent="0.25">
      <c r="A12" s="18"/>
      <c r="B12" s="33" t="s">
        <v>129</v>
      </c>
      <c r="C12" s="33"/>
      <c r="D12" s="33"/>
      <c r="E12" s="33"/>
      <c r="F12" s="33"/>
      <c r="G12" s="33"/>
      <c r="H12" s="8"/>
    </row>
    <row r="13" spans="1:8" x14ac:dyDescent="0.25">
      <c r="A13" s="18"/>
      <c r="B13" s="18"/>
      <c r="C13" s="18"/>
      <c r="D13" s="18"/>
      <c r="E13" s="18"/>
      <c r="F13" s="18"/>
      <c r="G13" s="18"/>
      <c r="H13" s="18"/>
    </row>
    <row r="14" spans="1:8" ht="30.95" customHeight="1" x14ac:dyDescent="0.25">
      <c r="A14" s="18"/>
      <c r="B14" s="34" t="s">
        <v>130</v>
      </c>
      <c r="C14" s="34"/>
      <c r="D14" s="34"/>
      <c r="E14" s="34"/>
      <c r="F14" s="34"/>
      <c r="G14" s="34"/>
      <c r="H14" s="34"/>
    </row>
    <row r="15" spans="1:8" ht="30" customHeight="1" x14ac:dyDescent="0.25">
      <c r="A15" s="18"/>
      <c r="B15" s="35" t="s">
        <v>131</v>
      </c>
      <c r="C15" s="36" t="s">
        <v>132</v>
      </c>
      <c r="D15" s="36"/>
      <c r="E15" s="36"/>
      <c r="F15" s="36"/>
      <c r="G15" s="37" t="s">
        <v>133</v>
      </c>
      <c r="H15" s="37"/>
    </row>
    <row r="16" spans="1:8" ht="30" customHeight="1" x14ac:dyDescent="0.25">
      <c r="A16" s="18"/>
      <c r="B16" s="38" t="s">
        <v>7</v>
      </c>
      <c r="C16" s="39" t="s">
        <v>134</v>
      </c>
      <c r="D16" s="39"/>
      <c r="E16" s="39"/>
      <c r="F16" s="39"/>
      <c r="G16" s="9">
        <f>G9</f>
        <v>0</v>
      </c>
      <c r="H16" s="9"/>
    </row>
    <row r="17" spans="1:8" ht="30.95" customHeight="1" x14ac:dyDescent="0.25">
      <c r="A17" s="18"/>
      <c r="B17" s="40"/>
      <c r="C17" s="39" t="s">
        <v>135</v>
      </c>
      <c r="D17" s="39"/>
      <c r="E17" s="39"/>
      <c r="F17" s="39"/>
      <c r="G17" s="9">
        <f>G16*1.25</f>
        <v>0</v>
      </c>
      <c r="H17" s="9"/>
    </row>
    <row r="18" spans="1:8" ht="30.95" customHeight="1" x14ac:dyDescent="0.25">
      <c r="A18" s="18"/>
      <c r="B18" s="41" t="s">
        <v>18</v>
      </c>
      <c r="C18" s="42" t="s">
        <v>136</v>
      </c>
      <c r="D18" s="42"/>
      <c r="E18" s="42"/>
      <c r="F18" s="42"/>
      <c r="G18" s="43" t="s">
        <v>137</v>
      </c>
      <c r="H18" s="43"/>
    </row>
    <row r="19" spans="1:8" ht="33.950000000000003" customHeight="1" x14ac:dyDescent="0.25">
      <c r="A19" s="18"/>
      <c r="B19" s="41"/>
      <c r="C19" s="42"/>
      <c r="D19" s="42"/>
      <c r="E19" s="42"/>
      <c r="F19" s="42"/>
      <c r="G19" s="10" t="s">
        <v>138</v>
      </c>
      <c r="H19" s="10"/>
    </row>
    <row r="21" spans="1:8" ht="330" customHeight="1" x14ac:dyDescent="0.25">
      <c r="B21" s="44" t="s">
        <v>152</v>
      </c>
      <c r="C21" s="45"/>
      <c r="D21" s="45"/>
      <c r="E21" s="45"/>
      <c r="F21" s="45"/>
      <c r="G21" s="45"/>
      <c r="H21" s="46"/>
    </row>
  </sheetData>
  <sheetProtection algorithmName="SHA-512" hashValue="H3Is/O8MIU3m7w0m/zFc1ChUr7wGobWsVaMTT+j9tJ1F/sfOJ/U8k+YuclF9w/j8SNBSHW6jE4b91PGXi/1PLw==" saltValue="xWdKIbha68ylltAK3ImC9A==" spinCount="100000" sheet="1" objects="1" scenarios="1"/>
  <mergeCells count="17">
    <mergeCell ref="C15:F15"/>
    <mergeCell ref="G15:H15"/>
    <mergeCell ref="C4:G4"/>
    <mergeCell ref="C9:F9"/>
    <mergeCell ref="B11:G11"/>
    <mergeCell ref="B12:G12"/>
    <mergeCell ref="B14:H14"/>
    <mergeCell ref="B21:H21"/>
    <mergeCell ref="B16:B17"/>
    <mergeCell ref="C16:F16"/>
    <mergeCell ref="G16:H16"/>
    <mergeCell ref="C17:F17"/>
    <mergeCell ref="G17:H17"/>
    <mergeCell ref="B18:B19"/>
    <mergeCell ref="C18:F19"/>
    <mergeCell ref="G18:H18"/>
    <mergeCell ref="G19:H19"/>
  </mergeCells>
  <pageMargins left="0.7" right="0.7" top="0.75" bottom="0.75" header="0.3" footer="0.3"/>
  <pageSetup paperSize="9" scale="69" orientation="portrait" horizontalDpi="4294967294" verticalDpi="0" r:id="rId1"/>
  <headerFooter>
    <oddFooter>&amp;Cstr. &amp;P od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14"/>
  <sheetViews>
    <sheetView zoomScaleNormal="100" workbookViewId="0">
      <pane xSplit="2" ySplit="4" topLeftCell="C5" activePane="bottomRight" state="frozenSplit"/>
      <selection pane="topRight" activeCell="J1" sqref="J1"/>
      <selection pane="bottomLeft" activeCell="A12" sqref="A12"/>
      <selection pane="bottomRight"/>
    </sheetView>
  </sheetViews>
  <sheetFormatPr defaultColWidth="10.625" defaultRowHeight="15.75" x14ac:dyDescent="0.25"/>
  <cols>
    <col min="1" max="1" width="10.625" style="12"/>
    <col min="2" max="2" width="83" style="12" customWidth="1"/>
    <col min="3" max="5" width="10.625" style="12"/>
    <col min="6" max="6" width="14.5" style="12" bestFit="1" customWidth="1"/>
    <col min="7" max="16384" width="10.625" style="12"/>
  </cols>
  <sheetData>
    <row r="1" spans="1:6" x14ac:dyDescent="0.25">
      <c r="A1" s="47" t="s">
        <v>0</v>
      </c>
    </row>
    <row r="2" spans="1:6" x14ac:dyDescent="0.25">
      <c r="A2" s="47"/>
    </row>
    <row r="3" spans="1:6" ht="16.5" thickBot="1" x14ac:dyDescent="0.3"/>
    <row r="4" spans="1:6" ht="27" thickTop="1" thickBot="1" x14ac:dyDescent="0.3">
      <c r="A4" s="48" t="s">
        <v>1</v>
      </c>
      <c r="B4" s="49" t="s">
        <v>2</v>
      </c>
      <c r="C4" s="49" t="s">
        <v>3</v>
      </c>
      <c r="D4" s="50" t="s">
        <v>4</v>
      </c>
      <c r="E4" s="49" t="s">
        <v>5</v>
      </c>
      <c r="F4" s="51" t="s">
        <v>6</v>
      </c>
    </row>
    <row r="5" spans="1:6" ht="27" thickTop="1" thickBot="1" x14ac:dyDescent="0.3">
      <c r="A5" s="52" t="s">
        <v>7</v>
      </c>
      <c r="B5" s="53" t="s">
        <v>8</v>
      </c>
      <c r="C5" s="54"/>
      <c r="D5" s="55"/>
      <c r="E5" s="54"/>
      <c r="F5" s="56"/>
    </row>
    <row r="6" spans="1:6" ht="69.75" customHeight="1" thickTop="1" thickBot="1" x14ac:dyDescent="0.3">
      <c r="A6" s="57" t="s">
        <v>9</v>
      </c>
      <c r="B6" s="58" t="s">
        <v>10</v>
      </c>
      <c r="C6" s="59" t="s">
        <v>11</v>
      </c>
      <c r="D6" s="60">
        <v>1</v>
      </c>
      <c r="E6" s="1">
        <v>0</v>
      </c>
      <c r="F6" s="62">
        <f t="shared" ref="F6" si="0">D6*E6</f>
        <v>0</v>
      </c>
    </row>
    <row r="7" spans="1:6" ht="16.5" thickBot="1" x14ac:dyDescent="0.3">
      <c r="A7" s="63"/>
      <c r="B7" s="64"/>
      <c r="C7" s="65"/>
      <c r="D7" s="65"/>
      <c r="E7" s="1"/>
      <c r="F7" s="66"/>
    </row>
    <row r="8" spans="1:6" ht="51.75" thickBot="1" x14ac:dyDescent="0.3">
      <c r="A8" s="57" t="s">
        <v>12</v>
      </c>
      <c r="B8" s="58" t="s">
        <v>13</v>
      </c>
      <c r="C8" s="59" t="s">
        <v>11</v>
      </c>
      <c r="D8" s="60">
        <v>1</v>
      </c>
      <c r="E8" s="1">
        <v>0</v>
      </c>
      <c r="F8" s="62">
        <f t="shared" ref="F8" si="1">D8*E8</f>
        <v>0</v>
      </c>
    </row>
    <row r="9" spans="1:6" ht="16.5" thickBot="1" x14ac:dyDescent="0.3">
      <c r="A9" s="63"/>
      <c r="B9" s="64"/>
      <c r="C9" s="65"/>
      <c r="D9" s="65"/>
      <c r="E9" s="1"/>
      <c r="F9" s="66"/>
    </row>
    <row r="10" spans="1:6" ht="26.25" thickBot="1" x14ac:dyDescent="0.3">
      <c r="A10" s="57" t="s">
        <v>14</v>
      </c>
      <c r="B10" s="58" t="s">
        <v>15</v>
      </c>
      <c r="C10" s="59" t="s">
        <v>16</v>
      </c>
      <c r="D10" s="60">
        <v>1</v>
      </c>
      <c r="E10" s="1">
        <v>0</v>
      </c>
      <c r="F10" s="62">
        <f t="shared" ref="F10" si="2">D10*E10</f>
        <v>0</v>
      </c>
    </row>
    <row r="11" spans="1:6" ht="16.5" thickBot="1" x14ac:dyDescent="0.3">
      <c r="A11" s="63"/>
      <c r="B11" s="64"/>
      <c r="C11" s="65"/>
      <c r="D11" s="65"/>
      <c r="E11" s="1"/>
      <c r="F11" s="66"/>
    </row>
    <row r="12" spans="1:6" ht="17.25" thickTop="1" thickBot="1" x14ac:dyDescent="0.3">
      <c r="A12" s="67" t="s">
        <v>7</v>
      </c>
      <c r="B12" s="53" t="s">
        <v>17</v>
      </c>
      <c r="C12" s="65"/>
      <c r="D12" s="65"/>
      <c r="E12" s="1"/>
      <c r="F12" s="68">
        <f>F6+F8+F10</f>
        <v>0</v>
      </c>
    </row>
    <row r="13" spans="1:6" ht="16.5" thickBot="1" x14ac:dyDescent="0.3">
      <c r="A13" s="63"/>
      <c r="B13" s="69"/>
      <c r="C13" s="65"/>
      <c r="D13" s="65"/>
      <c r="E13" s="1"/>
      <c r="F13" s="66"/>
    </row>
    <row r="14" spans="1:6" ht="27" thickTop="1" thickBot="1" x14ac:dyDescent="0.3">
      <c r="A14" s="52" t="s">
        <v>18</v>
      </c>
      <c r="B14" s="53" t="s">
        <v>19</v>
      </c>
      <c r="C14" s="54"/>
      <c r="D14" s="55"/>
      <c r="E14" s="97"/>
      <c r="F14" s="56"/>
    </row>
    <row r="15" spans="1:6" ht="52.5" thickTop="1" thickBot="1" x14ac:dyDescent="0.3">
      <c r="A15" s="57" t="s">
        <v>20</v>
      </c>
      <c r="B15" s="58" t="s">
        <v>21</v>
      </c>
      <c r="C15" s="59" t="s">
        <v>11</v>
      </c>
      <c r="D15" s="60">
        <v>1</v>
      </c>
      <c r="E15" s="1">
        <v>0</v>
      </c>
      <c r="F15" s="62">
        <f t="shared" ref="F15" si="3">D15*E15</f>
        <v>0</v>
      </c>
    </row>
    <row r="16" spans="1:6" ht="16.5" thickBot="1" x14ac:dyDescent="0.3">
      <c r="A16" s="63"/>
      <c r="B16" s="64"/>
      <c r="C16" s="65"/>
      <c r="D16" s="65"/>
      <c r="E16" s="1"/>
      <c r="F16" s="66"/>
    </row>
    <row r="17" spans="1:6" ht="26.25" thickBot="1" x14ac:dyDescent="0.3">
      <c r="A17" s="57" t="s">
        <v>22</v>
      </c>
      <c r="B17" s="58" t="s">
        <v>23</v>
      </c>
      <c r="C17" s="59" t="s">
        <v>16</v>
      </c>
      <c r="D17" s="60">
        <v>1</v>
      </c>
      <c r="E17" s="1">
        <v>0</v>
      </c>
      <c r="F17" s="62">
        <f t="shared" ref="F17" si="4">D17*E17</f>
        <v>0</v>
      </c>
    </row>
    <row r="18" spans="1:6" ht="16.5" thickBot="1" x14ac:dyDescent="0.3">
      <c r="A18" s="63"/>
      <c r="B18" s="64"/>
      <c r="C18" s="65"/>
      <c r="D18" s="65"/>
      <c r="E18" s="1"/>
      <c r="F18" s="66"/>
    </row>
    <row r="19" spans="1:6" ht="17.25" thickTop="1" thickBot="1" x14ac:dyDescent="0.3">
      <c r="A19" s="67" t="s">
        <v>18</v>
      </c>
      <c r="B19" s="53" t="s">
        <v>24</v>
      </c>
      <c r="C19" s="65"/>
      <c r="D19" s="65"/>
      <c r="E19" s="1"/>
      <c r="F19" s="68">
        <f>F15+F17</f>
        <v>0</v>
      </c>
    </row>
    <row r="20" spans="1:6" ht="16.5" thickBot="1" x14ac:dyDescent="0.3">
      <c r="A20" s="57"/>
      <c r="B20" s="70"/>
      <c r="C20" s="71"/>
      <c r="D20" s="71"/>
      <c r="E20" s="98"/>
      <c r="F20" s="72"/>
    </row>
    <row r="21" spans="1:6" ht="39.75" thickTop="1" thickBot="1" x14ac:dyDescent="0.3">
      <c r="A21" s="52" t="s">
        <v>25</v>
      </c>
      <c r="B21" s="53" t="s">
        <v>26</v>
      </c>
      <c r="C21" s="54"/>
      <c r="D21" s="55"/>
      <c r="E21" s="97"/>
      <c r="F21" s="56"/>
    </row>
    <row r="22" spans="1:6" ht="17.25" thickTop="1" thickBot="1" x14ac:dyDescent="0.3">
      <c r="A22" s="57" t="s">
        <v>27</v>
      </c>
      <c r="B22" s="58" t="s">
        <v>148</v>
      </c>
      <c r="C22" s="59" t="s">
        <v>28</v>
      </c>
      <c r="D22" s="60">
        <v>12</v>
      </c>
      <c r="E22" s="1">
        <v>0</v>
      </c>
      <c r="F22" s="62">
        <f t="shared" ref="F22" si="5">D22*E22</f>
        <v>0</v>
      </c>
    </row>
    <row r="23" spans="1:6" ht="16.5" thickBot="1" x14ac:dyDescent="0.3">
      <c r="A23" s="63"/>
      <c r="B23" s="64"/>
      <c r="C23" s="65"/>
      <c r="D23" s="65"/>
      <c r="E23" s="1"/>
      <c r="F23" s="66"/>
    </row>
    <row r="24" spans="1:6" ht="16.5" thickBot="1" x14ac:dyDescent="0.3">
      <c r="A24" s="57" t="s">
        <v>29</v>
      </c>
      <c r="B24" s="58" t="s">
        <v>139</v>
      </c>
      <c r="C24" s="59" t="s">
        <v>28</v>
      </c>
      <c r="D24" s="60">
        <v>12</v>
      </c>
      <c r="E24" s="1">
        <v>0</v>
      </c>
      <c r="F24" s="62">
        <f t="shared" ref="F24" si="6">D24*E24</f>
        <v>0</v>
      </c>
    </row>
    <row r="25" spans="1:6" ht="16.5" thickBot="1" x14ac:dyDescent="0.3">
      <c r="A25" s="63"/>
      <c r="B25" s="64"/>
      <c r="C25" s="65"/>
      <c r="D25" s="65"/>
      <c r="E25" s="1"/>
      <c r="F25" s="66"/>
    </row>
    <row r="26" spans="1:6" ht="26.25" thickBot="1" x14ac:dyDescent="0.3">
      <c r="A26" s="57" t="s">
        <v>30</v>
      </c>
      <c r="B26" s="58" t="s">
        <v>31</v>
      </c>
      <c r="C26" s="59" t="s">
        <v>16</v>
      </c>
      <c r="D26" s="60">
        <v>1</v>
      </c>
      <c r="E26" s="1">
        <v>0</v>
      </c>
      <c r="F26" s="62">
        <f t="shared" ref="F26" si="7">D26*E26</f>
        <v>0</v>
      </c>
    </row>
    <row r="27" spans="1:6" ht="16.5" thickBot="1" x14ac:dyDescent="0.3">
      <c r="A27" s="63"/>
      <c r="B27" s="64"/>
      <c r="C27" s="65"/>
      <c r="D27" s="65"/>
      <c r="E27" s="1"/>
      <c r="F27" s="66"/>
    </row>
    <row r="28" spans="1:6" ht="17.25" thickTop="1" thickBot="1" x14ac:dyDescent="0.3">
      <c r="A28" s="67" t="s">
        <v>25</v>
      </c>
      <c r="B28" s="53" t="s">
        <v>32</v>
      </c>
      <c r="C28" s="65"/>
      <c r="D28" s="65"/>
      <c r="E28" s="1"/>
      <c r="F28" s="68">
        <f>F22+F24+F26</f>
        <v>0</v>
      </c>
    </row>
    <row r="29" spans="1:6" ht="16.5" thickBot="1" x14ac:dyDescent="0.3">
      <c r="A29" s="57"/>
      <c r="B29" s="70"/>
      <c r="C29" s="71"/>
      <c r="D29" s="71"/>
      <c r="E29" s="98"/>
      <c r="F29" s="72"/>
    </row>
    <row r="30" spans="1:6" ht="39.75" thickTop="1" thickBot="1" x14ac:dyDescent="0.3">
      <c r="A30" s="52" t="s">
        <v>33</v>
      </c>
      <c r="B30" s="53" t="s">
        <v>34</v>
      </c>
      <c r="C30" s="54"/>
      <c r="D30" s="55"/>
      <c r="E30" s="97"/>
      <c r="F30" s="56"/>
    </row>
    <row r="31" spans="1:6" ht="17.25" thickTop="1" thickBot="1" x14ac:dyDescent="0.3">
      <c r="A31" s="73" t="s">
        <v>35</v>
      </c>
      <c r="B31" s="74" t="s">
        <v>139</v>
      </c>
      <c r="C31" s="75" t="s">
        <v>28</v>
      </c>
      <c r="D31" s="76">
        <v>12</v>
      </c>
      <c r="E31" s="2">
        <v>0</v>
      </c>
      <c r="F31" s="77">
        <f t="shared" ref="F31" si="8">D31*E31</f>
        <v>0</v>
      </c>
    </row>
    <row r="32" spans="1:6" ht="16.5" thickBot="1" x14ac:dyDescent="0.3">
      <c r="A32" s="63"/>
      <c r="B32" s="64"/>
      <c r="C32" s="65"/>
      <c r="D32" s="65"/>
      <c r="E32" s="1"/>
      <c r="F32" s="66"/>
    </row>
    <row r="33" spans="1:6" ht="26.25" thickBot="1" x14ac:dyDescent="0.3">
      <c r="A33" s="63" t="s">
        <v>36</v>
      </c>
      <c r="B33" s="78" t="s">
        <v>37</v>
      </c>
      <c r="C33" s="59" t="s">
        <v>16</v>
      </c>
      <c r="D33" s="65">
        <v>1</v>
      </c>
      <c r="E33" s="1">
        <v>0</v>
      </c>
      <c r="F33" s="62">
        <f t="shared" ref="F33" si="9">D33*E33</f>
        <v>0</v>
      </c>
    </row>
    <row r="34" spans="1:6" ht="16.5" thickBot="1" x14ac:dyDescent="0.3">
      <c r="A34" s="63"/>
      <c r="B34" s="64"/>
      <c r="C34" s="65"/>
      <c r="D34" s="65"/>
      <c r="E34" s="1"/>
      <c r="F34" s="66"/>
    </row>
    <row r="35" spans="1:6" ht="17.25" thickTop="1" thickBot="1" x14ac:dyDescent="0.3">
      <c r="A35" s="67" t="s">
        <v>33</v>
      </c>
      <c r="B35" s="53" t="s">
        <v>38</v>
      </c>
      <c r="C35" s="65"/>
      <c r="D35" s="65"/>
      <c r="E35" s="1"/>
      <c r="F35" s="68">
        <f>F31+F33</f>
        <v>0</v>
      </c>
    </row>
    <row r="36" spans="1:6" ht="16.5" thickBot="1" x14ac:dyDescent="0.3">
      <c r="A36" s="57"/>
      <c r="B36" s="70"/>
      <c r="C36" s="71"/>
      <c r="D36" s="71"/>
      <c r="E36" s="98"/>
      <c r="F36" s="72"/>
    </row>
    <row r="37" spans="1:6" ht="39.75" thickTop="1" thickBot="1" x14ac:dyDescent="0.3">
      <c r="A37" s="52" t="s">
        <v>39</v>
      </c>
      <c r="B37" s="53" t="s">
        <v>40</v>
      </c>
      <c r="C37" s="54"/>
      <c r="D37" s="55"/>
      <c r="E37" s="97"/>
      <c r="F37" s="56"/>
    </row>
    <row r="38" spans="1:6" ht="17.25" thickTop="1" thickBot="1" x14ac:dyDescent="0.3">
      <c r="A38" s="57" t="s">
        <v>41</v>
      </c>
      <c r="B38" s="58" t="s">
        <v>140</v>
      </c>
      <c r="C38" s="59" t="s">
        <v>28</v>
      </c>
      <c r="D38" s="60">
        <v>12</v>
      </c>
      <c r="E38" s="1">
        <v>0</v>
      </c>
      <c r="F38" s="62">
        <f t="shared" ref="F38" si="10">D38*E38</f>
        <v>0</v>
      </c>
    </row>
    <row r="39" spans="1:6" ht="16.5" thickBot="1" x14ac:dyDescent="0.3">
      <c r="A39" s="63"/>
      <c r="B39" s="64"/>
      <c r="C39" s="65"/>
      <c r="D39" s="65"/>
      <c r="E39" s="1"/>
      <c r="F39" s="66"/>
    </row>
    <row r="40" spans="1:6" ht="16.5" thickBot="1" x14ac:dyDescent="0.3">
      <c r="A40" s="57" t="s">
        <v>42</v>
      </c>
      <c r="B40" s="58" t="s">
        <v>43</v>
      </c>
      <c r="C40" s="59" t="s">
        <v>28</v>
      </c>
      <c r="D40" s="60">
        <v>12</v>
      </c>
      <c r="E40" s="1">
        <v>0</v>
      </c>
      <c r="F40" s="62">
        <f t="shared" ref="F40" si="11">D40*E40</f>
        <v>0</v>
      </c>
    </row>
    <row r="41" spans="1:6" ht="16.5" thickBot="1" x14ac:dyDescent="0.3">
      <c r="A41" s="63"/>
      <c r="B41" s="64"/>
      <c r="C41" s="65"/>
      <c r="D41" s="65"/>
      <c r="E41" s="1"/>
      <c r="F41" s="66"/>
    </row>
    <row r="42" spans="1:6" ht="26.25" thickBot="1" x14ac:dyDescent="0.3">
      <c r="A42" s="57" t="s">
        <v>44</v>
      </c>
      <c r="B42" s="58" t="s">
        <v>45</v>
      </c>
      <c r="C42" s="59" t="s">
        <v>16</v>
      </c>
      <c r="D42" s="60">
        <v>1</v>
      </c>
      <c r="E42" s="1">
        <v>0</v>
      </c>
      <c r="F42" s="62">
        <f t="shared" ref="F42" si="12">D42*E42</f>
        <v>0</v>
      </c>
    </row>
    <row r="43" spans="1:6" ht="16.5" thickBot="1" x14ac:dyDescent="0.3">
      <c r="A43" s="63"/>
      <c r="B43" s="64"/>
      <c r="C43" s="65"/>
      <c r="D43" s="65"/>
      <c r="E43" s="1"/>
      <c r="F43" s="66"/>
    </row>
    <row r="44" spans="1:6" ht="17.25" thickTop="1" thickBot="1" x14ac:dyDescent="0.3">
      <c r="A44" s="67" t="s">
        <v>39</v>
      </c>
      <c r="B44" s="53" t="s">
        <v>46</v>
      </c>
      <c r="C44" s="65"/>
      <c r="D44" s="65"/>
      <c r="E44" s="1"/>
      <c r="F44" s="68">
        <f>F38+F40+F42</f>
        <v>0</v>
      </c>
    </row>
    <row r="45" spans="1:6" ht="16.5" thickBot="1" x14ac:dyDescent="0.3">
      <c r="A45" s="57"/>
      <c r="B45" s="70"/>
      <c r="C45" s="71"/>
      <c r="D45" s="71"/>
      <c r="E45" s="98"/>
      <c r="F45" s="72"/>
    </row>
    <row r="46" spans="1:6" ht="39.75" thickTop="1" thickBot="1" x14ac:dyDescent="0.3">
      <c r="A46" s="52" t="s">
        <v>47</v>
      </c>
      <c r="B46" s="53" t="s">
        <v>48</v>
      </c>
      <c r="C46" s="54"/>
      <c r="D46" s="55"/>
      <c r="E46" s="97"/>
      <c r="F46" s="56"/>
    </row>
    <row r="47" spans="1:6" ht="17.25" thickTop="1" thickBot="1" x14ac:dyDescent="0.3">
      <c r="A47" s="57" t="s">
        <v>49</v>
      </c>
      <c r="B47" s="58" t="s">
        <v>50</v>
      </c>
      <c r="C47" s="59" t="s">
        <v>28</v>
      </c>
      <c r="D47" s="60">
        <v>50</v>
      </c>
      <c r="E47" s="1">
        <v>0</v>
      </c>
      <c r="F47" s="62">
        <f t="shared" ref="F47" si="13">D47*E47</f>
        <v>0</v>
      </c>
    </row>
    <row r="48" spans="1:6" ht="16.5" thickBot="1" x14ac:dyDescent="0.3">
      <c r="A48" s="63"/>
      <c r="B48" s="64"/>
      <c r="C48" s="65"/>
      <c r="D48" s="65"/>
      <c r="E48" s="1"/>
      <c r="F48" s="66"/>
    </row>
    <row r="49" spans="1:6" ht="26.25" thickBot="1" x14ac:dyDescent="0.3">
      <c r="A49" s="57" t="s">
        <v>51</v>
      </c>
      <c r="B49" s="78" t="s">
        <v>52</v>
      </c>
      <c r="C49" s="59" t="s">
        <v>16</v>
      </c>
      <c r="D49" s="60">
        <v>1</v>
      </c>
      <c r="E49" s="1">
        <v>0</v>
      </c>
      <c r="F49" s="62">
        <f t="shared" ref="F49" si="14">D49*E49</f>
        <v>0</v>
      </c>
    </row>
    <row r="50" spans="1:6" ht="16.5" thickBot="1" x14ac:dyDescent="0.3">
      <c r="A50" s="63"/>
      <c r="B50" s="70"/>
      <c r="C50" s="65"/>
      <c r="D50" s="65"/>
      <c r="E50" s="1"/>
      <c r="F50" s="66"/>
    </row>
    <row r="51" spans="1:6" ht="17.25" thickTop="1" thickBot="1" x14ac:dyDescent="0.3">
      <c r="A51" s="67" t="s">
        <v>47</v>
      </c>
      <c r="B51" s="53" t="s">
        <v>53</v>
      </c>
      <c r="C51" s="65"/>
      <c r="D51" s="65"/>
      <c r="E51" s="1"/>
      <c r="F51" s="68">
        <f>F47+F49</f>
        <v>0</v>
      </c>
    </row>
    <row r="52" spans="1:6" ht="16.5" thickBot="1" x14ac:dyDescent="0.3">
      <c r="A52" s="63"/>
      <c r="B52" s="64"/>
      <c r="C52" s="65"/>
      <c r="D52" s="65"/>
      <c r="E52" s="1"/>
      <c r="F52" s="66"/>
    </row>
    <row r="53" spans="1:6" ht="27" thickTop="1" thickBot="1" x14ac:dyDescent="0.3">
      <c r="A53" s="52" t="s">
        <v>54</v>
      </c>
      <c r="B53" s="53" t="s">
        <v>55</v>
      </c>
      <c r="C53" s="54"/>
      <c r="D53" s="55"/>
      <c r="E53" s="97"/>
      <c r="F53" s="56"/>
    </row>
    <row r="54" spans="1:6" ht="17.25" thickTop="1" thickBot="1" x14ac:dyDescent="0.3">
      <c r="A54" s="57" t="s">
        <v>56</v>
      </c>
      <c r="B54" s="58" t="s">
        <v>57</v>
      </c>
      <c r="C54" s="59" t="s">
        <v>28</v>
      </c>
      <c r="D54" s="60">
        <v>50</v>
      </c>
      <c r="E54" s="1">
        <v>0</v>
      </c>
      <c r="F54" s="62">
        <f t="shared" ref="F54" si="15">D54*E54</f>
        <v>0</v>
      </c>
    </row>
    <row r="55" spans="1:6" ht="16.5" thickBot="1" x14ac:dyDescent="0.3">
      <c r="A55" s="63"/>
      <c r="B55" s="64"/>
      <c r="C55" s="65"/>
      <c r="D55" s="65"/>
      <c r="E55" s="1"/>
      <c r="F55" s="66"/>
    </row>
    <row r="56" spans="1:6" ht="26.25" thickBot="1" x14ac:dyDescent="0.3">
      <c r="A56" s="57" t="s">
        <v>58</v>
      </c>
      <c r="B56" s="78" t="s">
        <v>150</v>
      </c>
      <c r="C56" s="59" t="s">
        <v>16</v>
      </c>
      <c r="D56" s="60">
        <v>1</v>
      </c>
      <c r="E56" s="1">
        <v>0</v>
      </c>
      <c r="F56" s="62">
        <f t="shared" ref="F56" si="16">D56*E56</f>
        <v>0</v>
      </c>
    </row>
    <row r="57" spans="1:6" ht="16.5" thickBot="1" x14ac:dyDescent="0.3">
      <c r="A57" s="63"/>
      <c r="B57" s="70"/>
      <c r="C57" s="65"/>
      <c r="D57" s="65"/>
      <c r="E57" s="1"/>
      <c r="F57" s="66"/>
    </row>
    <row r="58" spans="1:6" ht="17.25" thickTop="1" thickBot="1" x14ac:dyDescent="0.3">
      <c r="A58" s="67" t="s">
        <v>54</v>
      </c>
      <c r="B58" s="53" t="s">
        <v>59</v>
      </c>
      <c r="C58" s="65"/>
      <c r="D58" s="65"/>
      <c r="E58" s="1"/>
      <c r="F58" s="68">
        <f>F54+F56</f>
        <v>0</v>
      </c>
    </row>
    <row r="59" spans="1:6" ht="16.5" thickBot="1" x14ac:dyDescent="0.3">
      <c r="A59" s="57"/>
      <c r="B59" s="70"/>
      <c r="C59" s="71"/>
      <c r="D59" s="71"/>
      <c r="E59" s="98"/>
      <c r="F59" s="72"/>
    </row>
    <row r="60" spans="1:6" ht="27" thickTop="1" thickBot="1" x14ac:dyDescent="0.3">
      <c r="A60" s="52" t="s">
        <v>60</v>
      </c>
      <c r="B60" s="53" t="s">
        <v>55</v>
      </c>
      <c r="C60" s="54"/>
      <c r="D60" s="55"/>
      <c r="E60" s="97"/>
      <c r="F60" s="56"/>
    </row>
    <row r="61" spans="1:6" ht="17.25" thickTop="1" thickBot="1" x14ac:dyDescent="0.3">
      <c r="A61" s="57" t="s">
        <v>61</v>
      </c>
      <c r="B61" s="58" t="s">
        <v>57</v>
      </c>
      <c r="C61" s="59" t="s">
        <v>28</v>
      </c>
      <c r="D61" s="60">
        <v>30</v>
      </c>
      <c r="E61" s="1">
        <v>0</v>
      </c>
      <c r="F61" s="62">
        <f t="shared" ref="F61" si="17">D61*E61</f>
        <v>0</v>
      </c>
    </row>
    <row r="62" spans="1:6" ht="16.5" thickBot="1" x14ac:dyDescent="0.3">
      <c r="A62" s="63"/>
      <c r="B62" s="64"/>
      <c r="C62" s="65"/>
      <c r="D62" s="65"/>
      <c r="E62" s="1"/>
      <c r="F62" s="66"/>
    </row>
    <row r="63" spans="1:6" ht="16.5" thickBot="1" x14ac:dyDescent="0.3">
      <c r="A63" s="57" t="s">
        <v>62</v>
      </c>
      <c r="B63" s="58" t="s">
        <v>63</v>
      </c>
      <c r="C63" s="59" t="s">
        <v>28</v>
      </c>
      <c r="D63" s="60">
        <v>30</v>
      </c>
      <c r="E63" s="1">
        <v>0</v>
      </c>
      <c r="F63" s="62">
        <f t="shared" ref="F63" si="18">D63*E63</f>
        <v>0</v>
      </c>
    </row>
    <row r="64" spans="1:6" ht="16.5" thickBot="1" x14ac:dyDescent="0.3">
      <c r="A64" s="63"/>
      <c r="B64" s="64"/>
      <c r="C64" s="65"/>
      <c r="D64" s="65"/>
      <c r="E64" s="1"/>
      <c r="F64" s="66"/>
    </row>
    <row r="65" spans="1:6" ht="26.25" thickBot="1" x14ac:dyDescent="0.3">
      <c r="A65" s="57" t="s">
        <v>64</v>
      </c>
      <c r="B65" s="78" t="s">
        <v>65</v>
      </c>
      <c r="C65" s="59" t="s">
        <v>16</v>
      </c>
      <c r="D65" s="60">
        <v>1</v>
      </c>
      <c r="E65" s="1">
        <v>0</v>
      </c>
      <c r="F65" s="62">
        <f t="shared" ref="F65" si="19">D65*E65</f>
        <v>0</v>
      </c>
    </row>
    <row r="66" spans="1:6" ht="16.5" thickBot="1" x14ac:dyDescent="0.3">
      <c r="A66" s="63"/>
      <c r="B66" s="70"/>
      <c r="C66" s="65"/>
      <c r="D66" s="65"/>
      <c r="E66" s="1"/>
      <c r="F66" s="66"/>
    </row>
    <row r="67" spans="1:6" ht="17.25" thickTop="1" thickBot="1" x14ac:dyDescent="0.3">
      <c r="A67" s="67" t="s">
        <v>60</v>
      </c>
      <c r="B67" s="53" t="s">
        <v>59</v>
      </c>
      <c r="C67" s="65"/>
      <c r="D67" s="65"/>
      <c r="E67" s="1"/>
      <c r="F67" s="68">
        <f>F61+F63+F65</f>
        <v>0</v>
      </c>
    </row>
    <row r="68" spans="1:6" ht="16.5" thickBot="1" x14ac:dyDescent="0.3">
      <c r="A68" s="57"/>
      <c r="B68" s="70"/>
      <c r="C68" s="71"/>
      <c r="D68" s="71"/>
      <c r="E68" s="98"/>
      <c r="F68" s="72"/>
    </row>
    <row r="69" spans="1:6" ht="52.5" thickTop="1" thickBot="1" x14ac:dyDescent="0.3">
      <c r="A69" s="52" t="s">
        <v>66</v>
      </c>
      <c r="B69" s="53" t="s">
        <v>67</v>
      </c>
      <c r="C69" s="54"/>
      <c r="D69" s="55"/>
      <c r="E69" s="97"/>
      <c r="F69" s="56"/>
    </row>
    <row r="70" spans="1:6" ht="17.25" thickTop="1" thickBot="1" x14ac:dyDescent="0.3">
      <c r="A70" s="57" t="s">
        <v>68</v>
      </c>
      <c r="B70" s="58" t="s">
        <v>72</v>
      </c>
      <c r="C70" s="59" t="s">
        <v>28</v>
      </c>
      <c r="D70" s="60">
        <v>50</v>
      </c>
      <c r="E70" s="1">
        <v>0</v>
      </c>
      <c r="F70" s="62">
        <f t="shared" ref="F70" si="20">D70*E70</f>
        <v>0</v>
      </c>
    </row>
    <row r="71" spans="1:6" ht="16.5" thickBot="1" x14ac:dyDescent="0.3">
      <c r="A71" s="63"/>
      <c r="B71" s="64"/>
      <c r="C71" s="65"/>
      <c r="D71" s="65"/>
      <c r="E71" s="1"/>
      <c r="F71" s="66"/>
    </row>
    <row r="72" spans="1:6" ht="16.5" thickBot="1" x14ac:dyDescent="0.3">
      <c r="A72" s="57" t="s">
        <v>69</v>
      </c>
      <c r="B72" s="58" t="s">
        <v>74</v>
      </c>
      <c r="C72" s="59" t="s">
        <v>28</v>
      </c>
      <c r="D72" s="60">
        <v>50</v>
      </c>
      <c r="E72" s="1">
        <v>0</v>
      </c>
      <c r="F72" s="62">
        <f t="shared" ref="F72" si="21">D72*E72</f>
        <v>0</v>
      </c>
    </row>
    <row r="73" spans="1:6" ht="16.5" thickBot="1" x14ac:dyDescent="0.3">
      <c r="A73" s="63"/>
      <c r="B73" s="64"/>
      <c r="C73" s="65"/>
      <c r="D73" s="65"/>
      <c r="E73" s="1"/>
      <c r="F73" s="66"/>
    </row>
    <row r="74" spans="1:6" ht="16.5" thickBot="1" x14ac:dyDescent="0.3">
      <c r="A74" s="57" t="s">
        <v>70</v>
      </c>
      <c r="B74" s="58" t="s">
        <v>149</v>
      </c>
      <c r="C74" s="59" t="s">
        <v>16</v>
      </c>
      <c r="D74" s="60">
        <v>1</v>
      </c>
      <c r="E74" s="1">
        <v>0</v>
      </c>
      <c r="F74" s="62">
        <f t="shared" ref="F74" si="22">D74*E74</f>
        <v>0</v>
      </c>
    </row>
    <row r="75" spans="1:6" ht="16.5" thickBot="1" x14ac:dyDescent="0.3">
      <c r="A75" s="63"/>
      <c r="B75" s="64"/>
      <c r="C75" s="65"/>
      <c r="D75" s="65"/>
      <c r="E75" s="1"/>
      <c r="F75" s="66"/>
    </row>
    <row r="76" spans="1:6" ht="16.5" thickBot="1" x14ac:dyDescent="0.3">
      <c r="A76" s="63" t="s">
        <v>71</v>
      </c>
      <c r="B76" s="78" t="s">
        <v>76</v>
      </c>
      <c r="C76" s="59" t="s">
        <v>28</v>
      </c>
      <c r="D76" s="65">
        <v>50</v>
      </c>
      <c r="E76" s="1">
        <v>0</v>
      </c>
      <c r="F76" s="62">
        <f t="shared" ref="F76" si="23">D76*E76</f>
        <v>0</v>
      </c>
    </row>
    <row r="77" spans="1:6" ht="16.5" thickBot="1" x14ac:dyDescent="0.3">
      <c r="A77" s="63"/>
      <c r="B77" s="64"/>
      <c r="C77" s="65"/>
      <c r="D77" s="65"/>
      <c r="E77" s="1"/>
      <c r="F77" s="66"/>
    </row>
    <row r="78" spans="1:6" ht="16.5" thickBot="1" x14ac:dyDescent="0.3">
      <c r="A78" s="63" t="s">
        <v>73</v>
      </c>
      <c r="B78" s="78" t="s">
        <v>151</v>
      </c>
      <c r="C78" s="59" t="s">
        <v>16</v>
      </c>
      <c r="D78" s="65">
        <v>1</v>
      </c>
      <c r="E78" s="1">
        <v>0</v>
      </c>
      <c r="F78" s="62">
        <f t="shared" ref="F78" si="24">D78*E78</f>
        <v>0</v>
      </c>
    </row>
    <row r="79" spans="1:6" ht="16.5" thickBot="1" x14ac:dyDescent="0.3">
      <c r="A79" s="63"/>
      <c r="B79" s="64"/>
      <c r="C79" s="65"/>
      <c r="D79" s="65"/>
      <c r="E79" s="1"/>
      <c r="F79" s="66"/>
    </row>
    <row r="80" spans="1:6" ht="16.5" thickBot="1" x14ac:dyDescent="0.3">
      <c r="A80" s="57" t="s">
        <v>75</v>
      </c>
      <c r="B80" s="78" t="s">
        <v>77</v>
      </c>
      <c r="C80" s="59" t="s">
        <v>16</v>
      </c>
      <c r="D80" s="60">
        <v>1</v>
      </c>
      <c r="E80" s="1">
        <v>0</v>
      </c>
      <c r="F80" s="62">
        <f t="shared" ref="F80" si="25">D80*E80</f>
        <v>0</v>
      </c>
    </row>
    <row r="81" spans="1:6" ht="16.5" thickBot="1" x14ac:dyDescent="0.3">
      <c r="A81" s="63"/>
      <c r="B81" s="70"/>
      <c r="C81" s="65"/>
      <c r="D81" s="65"/>
      <c r="E81" s="1"/>
      <c r="F81" s="66"/>
    </row>
    <row r="82" spans="1:6" ht="17.25" thickTop="1" thickBot="1" x14ac:dyDescent="0.3">
      <c r="A82" s="67" t="s">
        <v>66</v>
      </c>
      <c r="B82" s="53" t="s">
        <v>78</v>
      </c>
      <c r="C82" s="65"/>
      <c r="D82" s="65"/>
      <c r="E82" s="1"/>
      <c r="F82" s="68">
        <f>F70+F72+F74+F76+F78+F80</f>
        <v>0</v>
      </c>
    </row>
    <row r="83" spans="1:6" ht="16.5" thickBot="1" x14ac:dyDescent="0.3">
      <c r="A83" s="57"/>
      <c r="B83" s="70"/>
      <c r="C83" s="71"/>
      <c r="D83" s="71"/>
      <c r="E83" s="98"/>
      <c r="F83" s="72"/>
    </row>
    <row r="84" spans="1:6" ht="17.25" thickTop="1" thickBot="1" x14ac:dyDescent="0.3">
      <c r="A84" s="52" t="s">
        <v>79</v>
      </c>
      <c r="B84" s="79" t="s">
        <v>80</v>
      </c>
      <c r="C84" s="54"/>
      <c r="D84" s="55"/>
      <c r="E84" s="97"/>
      <c r="F84" s="56"/>
    </row>
    <row r="85" spans="1:6" ht="128.1" customHeight="1" thickTop="1" thickBot="1" x14ac:dyDescent="0.3">
      <c r="A85" s="57" t="s">
        <v>81</v>
      </c>
      <c r="B85" s="58" t="s">
        <v>82</v>
      </c>
      <c r="C85" s="80" t="s">
        <v>11</v>
      </c>
      <c r="D85" s="81">
        <v>1</v>
      </c>
      <c r="E85" s="3">
        <v>0</v>
      </c>
      <c r="F85" s="82">
        <f t="shared" ref="F85" si="26">D85*E85</f>
        <v>0</v>
      </c>
    </row>
    <row r="86" spans="1:6" ht="16.5" thickBot="1" x14ac:dyDescent="0.3">
      <c r="A86" s="63"/>
      <c r="B86" s="64"/>
      <c r="C86" s="65"/>
      <c r="D86" s="65"/>
      <c r="E86" s="1"/>
      <c r="F86" s="66"/>
    </row>
    <row r="87" spans="1:6" ht="64.5" thickBot="1" x14ac:dyDescent="0.3">
      <c r="A87" s="57" t="s">
        <v>83</v>
      </c>
      <c r="B87" s="58" t="s">
        <v>84</v>
      </c>
      <c r="C87" s="59" t="s">
        <v>11</v>
      </c>
      <c r="D87" s="60">
        <v>1</v>
      </c>
      <c r="E87" s="1">
        <v>0</v>
      </c>
      <c r="F87" s="62">
        <f t="shared" ref="F87" si="27">D87*E87</f>
        <v>0</v>
      </c>
    </row>
    <row r="88" spans="1:6" ht="16.5" thickBot="1" x14ac:dyDescent="0.3">
      <c r="A88" s="63"/>
      <c r="B88" s="64"/>
      <c r="C88" s="65"/>
      <c r="D88" s="65"/>
      <c r="E88" s="1"/>
      <c r="F88" s="66"/>
    </row>
    <row r="89" spans="1:6" ht="231" customHeight="1" thickBot="1" x14ac:dyDescent="0.3">
      <c r="A89" s="57" t="s">
        <v>85</v>
      </c>
      <c r="B89" s="58" t="s">
        <v>153</v>
      </c>
      <c r="C89" s="59" t="s">
        <v>16</v>
      </c>
      <c r="D89" s="60">
        <v>1</v>
      </c>
      <c r="E89" s="1">
        <v>0</v>
      </c>
      <c r="F89" s="62">
        <f t="shared" ref="F89" si="28">D89*E89</f>
        <v>0</v>
      </c>
    </row>
    <row r="90" spans="1:6" ht="16.5" thickBot="1" x14ac:dyDescent="0.3">
      <c r="A90" s="63"/>
      <c r="B90" s="64"/>
      <c r="C90" s="65"/>
      <c r="D90" s="65"/>
      <c r="E90" s="1"/>
      <c r="F90" s="66"/>
    </row>
    <row r="91" spans="1:6" ht="39" thickBot="1" x14ac:dyDescent="0.3">
      <c r="A91" s="57" t="s">
        <v>86</v>
      </c>
      <c r="B91" s="58" t="s">
        <v>87</v>
      </c>
      <c r="C91" s="59" t="s">
        <v>16</v>
      </c>
      <c r="D91" s="60">
        <v>1</v>
      </c>
      <c r="E91" s="1">
        <v>0</v>
      </c>
      <c r="F91" s="62">
        <f t="shared" ref="F91" si="29">D91*E91</f>
        <v>0</v>
      </c>
    </row>
    <row r="92" spans="1:6" ht="16.5" thickBot="1" x14ac:dyDescent="0.3">
      <c r="A92" s="63"/>
      <c r="B92" s="64"/>
      <c r="C92" s="65"/>
      <c r="D92" s="65"/>
      <c r="E92" s="1"/>
      <c r="F92" s="66"/>
    </row>
    <row r="93" spans="1:6" ht="51.75" thickBot="1" x14ac:dyDescent="0.3">
      <c r="A93" s="57" t="s">
        <v>88</v>
      </c>
      <c r="B93" s="58" t="s">
        <v>89</v>
      </c>
      <c r="C93" s="59" t="s">
        <v>16</v>
      </c>
      <c r="D93" s="60">
        <v>1</v>
      </c>
      <c r="E93" s="1">
        <v>0</v>
      </c>
      <c r="F93" s="62">
        <f t="shared" ref="F93" si="30">D93*E93</f>
        <v>0</v>
      </c>
    </row>
    <row r="94" spans="1:6" ht="16.5" thickBot="1" x14ac:dyDescent="0.3">
      <c r="A94" s="63"/>
      <c r="B94" s="64"/>
      <c r="C94" s="65"/>
      <c r="D94" s="65"/>
      <c r="E94" s="1"/>
      <c r="F94" s="66"/>
    </row>
    <row r="95" spans="1:6" ht="17.25" thickTop="1" thickBot="1" x14ac:dyDescent="0.3">
      <c r="A95" s="67" t="s">
        <v>79</v>
      </c>
      <c r="B95" s="83" t="s">
        <v>90</v>
      </c>
      <c r="C95" s="65"/>
      <c r="D95" s="65"/>
      <c r="E95" s="1"/>
      <c r="F95" s="68">
        <f>F93+F91+F89+F87+F85</f>
        <v>0</v>
      </c>
    </row>
    <row r="96" spans="1:6" ht="17.25" thickTop="1" thickBot="1" x14ac:dyDescent="0.3">
      <c r="A96" s="84"/>
      <c r="B96" s="85"/>
      <c r="C96" s="86"/>
      <c r="D96" s="87"/>
      <c r="E96" s="99"/>
      <c r="F96" s="88"/>
    </row>
    <row r="97" spans="1:6" ht="27" thickTop="1" thickBot="1" x14ac:dyDescent="0.3">
      <c r="A97" s="52" t="s">
        <v>91</v>
      </c>
      <c r="B97" s="79" t="s">
        <v>146</v>
      </c>
      <c r="C97" s="54"/>
      <c r="D97" s="55"/>
      <c r="E97" s="97"/>
      <c r="F97" s="56"/>
    </row>
    <row r="98" spans="1:6" ht="297.95" customHeight="1" thickTop="1" thickBot="1" x14ac:dyDescent="0.3">
      <c r="A98" s="57" t="s">
        <v>92</v>
      </c>
      <c r="B98" s="89" t="s">
        <v>145</v>
      </c>
      <c r="C98" s="59" t="s">
        <v>11</v>
      </c>
      <c r="D98" s="60">
        <v>1</v>
      </c>
      <c r="E98" s="1">
        <v>0</v>
      </c>
      <c r="F98" s="62">
        <f t="shared" ref="F98" si="31">D98*E98</f>
        <v>0</v>
      </c>
    </row>
    <row r="99" spans="1:6" ht="16.5" thickBot="1" x14ac:dyDescent="0.3">
      <c r="A99" s="63"/>
      <c r="B99" s="64"/>
      <c r="C99" s="65"/>
      <c r="D99" s="65"/>
      <c r="E99" s="1"/>
      <c r="F99" s="66"/>
    </row>
    <row r="100" spans="1:6" ht="51.75" thickBot="1" x14ac:dyDescent="0.3">
      <c r="A100" s="57" t="s">
        <v>93</v>
      </c>
      <c r="B100" s="58" t="s">
        <v>94</v>
      </c>
      <c r="C100" s="59" t="s">
        <v>11</v>
      </c>
      <c r="D100" s="60">
        <v>1</v>
      </c>
      <c r="E100" s="1">
        <v>0</v>
      </c>
      <c r="F100" s="62">
        <f t="shared" ref="F100" si="32">D100*E100</f>
        <v>0</v>
      </c>
    </row>
    <row r="101" spans="1:6" ht="16.5" thickBot="1" x14ac:dyDescent="0.3">
      <c r="A101" s="63"/>
      <c r="B101" s="64"/>
      <c r="C101" s="65"/>
      <c r="D101" s="65"/>
      <c r="E101" s="1"/>
      <c r="F101" s="66"/>
    </row>
    <row r="102" spans="1:6" ht="183" customHeight="1" thickBot="1" x14ac:dyDescent="0.3">
      <c r="A102" s="57" t="s">
        <v>95</v>
      </c>
      <c r="B102" s="58" t="s">
        <v>147</v>
      </c>
      <c r="C102" s="59" t="s">
        <v>11</v>
      </c>
      <c r="D102" s="60">
        <v>1</v>
      </c>
      <c r="E102" s="1">
        <v>0</v>
      </c>
      <c r="F102" s="62">
        <f t="shared" ref="F102" si="33">D102*E102</f>
        <v>0</v>
      </c>
    </row>
    <row r="103" spans="1:6" ht="16.5" thickBot="1" x14ac:dyDescent="0.3">
      <c r="A103" s="63"/>
      <c r="B103" s="64"/>
      <c r="C103" s="65"/>
      <c r="D103" s="65"/>
      <c r="E103" s="1"/>
      <c r="F103" s="66"/>
    </row>
    <row r="104" spans="1:6" ht="39" thickBot="1" x14ac:dyDescent="0.3">
      <c r="A104" s="57" t="s">
        <v>96</v>
      </c>
      <c r="B104" s="58" t="s">
        <v>87</v>
      </c>
      <c r="C104" s="59" t="s">
        <v>16</v>
      </c>
      <c r="D104" s="60">
        <v>1</v>
      </c>
      <c r="E104" s="1">
        <v>0</v>
      </c>
      <c r="F104" s="62">
        <f t="shared" ref="F104" si="34">D104*E104</f>
        <v>0</v>
      </c>
    </row>
    <row r="105" spans="1:6" ht="16.5" thickBot="1" x14ac:dyDescent="0.3">
      <c r="A105" s="63"/>
      <c r="B105" s="64"/>
      <c r="C105" s="65"/>
      <c r="D105" s="65"/>
      <c r="E105" s="1"/>
      <c r="F105" s="66"/>
    </row>
    <row r="106" spans="1:6" ht="17.25" thickTop="1" thickBot="1" x14ac:dyDescent="0.3">
      <c r="A106" s="67" t="s">
        <v>91</v>
      </c>
      <c r="B106" s="53" t="s">
        <v>90</v>
      </c>
      <c r="C106" s="65"/>
      <c r="D106" s="65"/>
      <c r="E106" s="1"/>
      <c r="F106" s="68">
        <f>F100+F102+F104+F98</f>
        <v>0</v>
      </c>
    </row>
    <row r="107" spans="1:6" ht="16.5" thickBot="1" x14ac:dyDescent="0.3">
      <c r="A107" s="57"/>
      <c r="B107" s="70"/>
      <c r="C107" s="71"/>
      <c r="D107" s="71"/>
      <c r="E107" s="98"/>
      <c r="F107" s="72"/>
    </row>
    <row r="108" spans="1:6" ht="17.25" thickTop="1" thickBot="1" x14ac:dyDescent="0.3">
      <c r="A108" s="52" t="s">
        <v>97</v>
      </c>
      <c r="B108" s="79" t="s">
        <v>98</v>
      </c>
      <c r="C108" s="54"/>
      <c r="D108" s="55"/>
      <c r="E108" s="97"/>
      <c r="F108" s="56"/>
    </row>
    <row r="109" spans="1:6" ht="39" customHeight="1" thickTop="1" thickBot="1" x14ac:dyDescent="0.3">
      <c r="A109" s="57" t="s">
        <v>99</v>
      </c>
      <c r="B109" s="89" t="s">
        <v>100</v>
      </c>
      <c r="C109" s="59" t="s">
        <v>16</v>
      </c>
      <c r="D109" s="60">
        <v>1</v>
      </c>
      <c r="E109" s="1">
        <v>0</v>
      </c>
      <c r="F109" s="62">
        <f>E109*D109</f>
        <v>0</v>
      </c>
    </row>
    <row r="110" spans="1:6" ht="16.5" thickBot="1" x14ac:dyDescent="0.3">
      <c r="A110" s="63"/>
      <c r="B110" s="64"/>
      <c r="C110" s="65"/>
      <c r="D110" s="65"/>
      <c r="E110" s="1"/>
      <c r="F110" s="66"/>
    </row>
    <row r="111" spans="1:6" ht="17.25" thickTop="1" thickBot="1" x14ac:dyDescent="0.3">
      <c r="A111" s="67" t="s">
        <v>97</v>
      </c>
      <c r="B111" s="53" t="s">
        <v>101</v>
      </c>
      <c r="C111" s="65"/>
      <c r="D111" s="65"/>
      <c r="E111" s="61"/>
      <c r="F111" s="68">
        <f>F109</f>
        <v>0</v>
      </c>
    </row>
    <row r="112" spans="1:6" ht="16.5" thickBot="1" x14ac:dyDescent="0.3"/>
    <row r="113" spans="1:6" ht="16.5" thickBot="1" x14ac:dyDescent="0.3">
      <c r="A113" s="90" t="s">
        <v>102</v>
      </c>
      <c r="B113" s="91" t="s">
        <v>103</v>
      </c>
      <c r="C113" s="92"/>
      <c r="D113" s="93"/>
      <c r="E113" s="94"/>
      <c r="F113" s="95">
        <f>F111+F106+F95+F82+F67+F58+F44+F35+F28+F19+F12+F51</f>
        <v>0</v>
      </c>
    </row>
    <row r="114" spans="1:6" x14ac:dyDescent="0.25">
      <c r="F114" s="96"/>
    </row>
  </sheetData>
  <sheetProtection algorithmName="SHA-512" hashValue="g2sFGANKN7VlmMYkl0i//vOVY1yshgEsp/dnDjFZjDbGIxTlaFRRS/SF3rCDE8nhuNeBCqURN1T0KDrqZFg99w==" saltValue="d+f6/t57qAa516M1cw9BXw==" spinCount="100000" sheet="1" objects="1" scenarios="1"/>
  <pageMargins left="0.7" right="0.7" top="0.75" bottom="0.75" header="0.3" footer="0.3"/>
  <pageSetup paperSize="9" scale="57" orientation="portrait" horizontalDpi="4294967294" verticalDpi="0" r:id="rId1"/>
  <rowBreaks count="2" manualBreakCount="2">
    <brk id="59" max="16383" man="1"/>
    <brk id="9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0"/>
  <sheetViews>
    <sheetView zoomScaleNormal="100" workbookViewId="0">
      <pane xSplit="2" ySplit="4" topLeftCell="C5" activePane="bottomRight" state="frozenSplit"/>
      <selection pane="topRight" activeCell="S1" sqref="S1"/>
      <selection pane="bottomLeft" activeCell="A7" sqref="A7"/>
      <selection pane="bottomRight"/>
    </sheetView>
  </sheetViews>
  <sheetFormatPr defaultColWidth="10.625" defaultRowHeight="15.75" x14ac:dyDescent="0.25"/>
  <cols>
    <col min="1" max="1" width="10.625" style="12"/>
    <col min="2" max="2" width="61.875" style="12" customWidth="1"/>
    <col min="3" max="5" width="10.625" style="12"/>
    <col min="6" max="6" width="13.5" style="12" bestFit="1" customWidth="1"/>
    <col min="7" max="16384" width="10.625" style="12"/>
  </cols>
  <sheetData>
    <row r="1" spans="1:6" x14ac:dyDescent="0.25">
      <c r="A1" s="47" t="s">
        <v>0</v>
      </c>
    </row>
    <row r="2" spans="1:6" x14ac:dyDescent="0.25">
      <c r="A2" s="47"/>
    </row>
    <row r="3" spans="1:6" ht="16.5" thickBot="1" x14ac:dyDescent="0.3"/>
    <row r="4" spans="1:6" ht="27" thickTop="1" thickBot="1" x14ac:dyDescent="0.3">
      <c r="A4" s="48" t="s">
        <v>1</v>
      </c>
      <c r="B4" s="49" t="s">
        <v>2</v>
      </c>
      <c r="C4" s="49" t="s">
        <v>3</v>
      </c>
      <c r="D4" s="50" t="s">
        <v>4</v>
      </c>
      <c r="E4" s="49" t="s">
        <v>5</v>
      </c>
      <c r="F4" s="51" t="s">
        <v>6</v>
      </c>
    </row>
    <row r="5" spans="1:6" ht="17.25" thickTop="1" thickBot="1" x14ac:dyDescent="0.3">
      <c r="A5" s="52" t="s">
        <v>7</v>
      </c>
      <c r="B5" s="79" t="s">
        <v>104</v>
      </c>
      <c r="C5" s="54"/>
      <c r="D5" s="55"/>
      <c r="E5" s="54"/>
      <c r="F5" s="56"/>
    </row>
    <row r="6" spans="1:6" ht="205.5" thickTop="1" thickBot="1" x14ac:dyDescent="0.3">
      <c r="A6" s="57" t="s">
        <v>9</v>
      </c>
      <c r="B6" s="58" t="s">
        <v>144</v>
      </c>
      <c r="C6" s="59" t="s">
        <v>11</v>
      </c>
      <c r="D6" s="60">
        <v>1</v>
      </c>
      <c r="E6" s="1">
        <v>0</v>
      </c>
      <c r="F6" s="62">
        <f t="shared" ref="F6" si="0">D6*E6</f>
        <v>0</v>
      </c>
    </row>
    <row r="7" spans="1:6" ht="16.5" thickBot="1" x14ac:dyDescent="0.3">
      <c r="A7" s="63"/>
      <c r="B7" s="64"/>
      <c r="C7" s="65"/>
      <c r="D7" s="65"/>
      <c r="E7" s="1"/>
      <c r="F7" s="66"/>
    </row>
    <row r="8" spans="1:6" ht="192" thickBot="1" x14ac:dyDescent="0.3">
      <c r="A8" s="57" t="s">
        <v>12</v>
      </c>
      <c r="B8" s="58" t="s">
        <v>154</v>
      </c>
      <c r="C8" s="100" t="s">
        <v>11</v>
      </c>
      <c r="D8" s="60">
        <v>1</v>
      </c>
      <c r="E8" s="4">
        <v>0</v>
      </c>
      <c r="F8" s="101">
        <f t="shared" ref="F8" si="1">D8*E8</f>
        <v>0</v>
      </c>
    </row>
    <row r="9" spans="1:6" ht="16.5" thickBot="1" x14ac:dyDescent="0.3">
      <c r="A9" s="63"/>
      <c r="B9" s="64"/>
      <c r="C9" s="65"/>
      <c r="D9" s="65"/>
      <c r="E9" s="1"/>
      <c r="F9" s="66"/>
    </row>
    <row r="10" spans="1:6" ht="179.25" thickBot="1" x14ac:dyDescent="0.3">
      <c r="A10" s="57" t="s">
        <v>14</v>
      </c>
      <c r="B10" s="58" t="s">
        <v>105</v>
      </c>
      <c r="C10" s="100" t="s">
        <v>11</v>
      </c>
      <c r="D10" s="60">
        <v>2</v>
      </c>
      <c r="E10" s="4">
        <v>0</v>
      </c>
      <c r="F10" s="101">
        <f t="shared" ref="F10:F12" si="2">D10*E10</f>
        <v>0</v>
      </c>
    </row>
    <row r="11" spans="1:6" ht="16.5" thickBot="1" x14ac:dyDescent="0.3">
      <c r="A11" s="102"/>
      <c r="B11" s="78"/>
      <c r="C11" s="59"/>
      <c r="D11" s="65"/>
      <c r="E11" s="1"/>
      <c r="F11" s="62"/>
    </row>
    <row r="12" spans="1:6" ht="102.75" thickBot="1" x14ac:dyDescent="0.3">
      <c r="A12" s="102" t="s">
        <v>107</v>
      </c>
      <c r="B12" s="78" t="s">
        <v>106</v>
      </c>
      <c r="C12" s="59" t="s">
        <v>11</v>
      </c>
      <c r="D12" s="65">
        <v>2</v>
      </c>
      <c r="E12" s="4">
        <v>0</v>
      </c>
      <c r="F12" s="101">
        <f t="shared" si="2"/>
        <v>0</v>
      </c>
    </row>
    <row r="13" spans="1:6" ht="16.5" thickBot="1" x14ac:dyDescent="0.3">
      <c r="A13" s="102"/>
      <c r="B13" s="78"/>
      <c r="C13" s="59"/>
      <c r="D13" s="65"/>
      <c r="E13" s="1"/>
      <c r="F13" s="62"/>
    </row>
    <row r="14" spans="1:6" ht="64.5" thickBot="1" x14ac:dyDescent="0.3">
      <c r="A14" s="102" t="s">
        <v>141</v>
      </c>
      <c r="B14" s="78" t="s">
        <v>108</v>
      </c>
      <c r="C14" s="59"/>
      <c r="D14" s="65"/>
      <c r="E14" s="1"/>
      <c r="F14" s="62"/>
    </row>
    <row r="15" spans="1:6" ht="16.5" thickBot="1" x14ac:dyDescent="0.3">
      <c r="A15" s="102"/>
      <c r="B15" s="78" t="s">
        <v>109</v>
      </c>
      <c r="C15" s="59" t="s">
        <v>28</v>
      </c>
      <c r="D15" s="65">
        <v>40</v>
      </c>
      <c r="E15" s="4">
        <v>0</v>
      </c>
      <c r="F15" s="101">
        <f t="shared" ref="F15:F20" si="3">D15*E15</f>
        <v>0</v>
      </c>
    </row>
    <row r="16" spans="1:6" ht="16.5" thickBot="1" x14ac:dyDescent="0.3">
      <c r="A16" s="102"/>
      <c r="B16" s="78" t="s">
        <v>110</v>
      </c>
      <c r="C16" s="59" t="s">
        <v>28</v>
      </c>
      <c r="D16" s="65">
        <v>40</v>
      </c>
      <c r="E16" s="4">
        <v>0</v>
      </c>
      <c r="F16" s="101">
        <f t="shared" si="3"/>
        <v>0</v>
      </c>
    </row>
    <row r="17" spans="1:6" ht="16.5" thickBot="1" x14ac:dyDescent="0.3">
      <c r="A17" s="102"/>
      <c r="B17" s="78"/>
      <c r="C17" s="59"/>
      <c r="D17" s="65"/>
      <c r="E17" s="1"/>
      <c r="F17" s="62"/>
    </row>
    <row r="18" spans="1:6" ht="90" thickBot="1" x14ac:dyDescent="0.3">
      <c r="A18" s="102" t="s">
        <v>142</v>
      </c>
      <c r="B18" s="78" t="s">
        <v>111</v>
      </c>
      <c r="C18" s="59" t="s">
        <v>16</v>
      </c>
      <c r="D18" s="65">
        <v>1</v>
      </c>
      <c r="E18" s="4">
        <v>0</v>
      </c>
      <c r="F18" s="101">
        <f t="shared" si="3"/>
        <v>0</v>
      </c>
    </row>
    <row r="19" spans="1:6" ht="16.5" thickBot="1" x14ac:dyDescent="0.3">
      <c r="A19" s="102"/>
      <c r="B19" s="78"/>
      <c r="C19" s="59"/>
      <c r="D19" s="65"/>
      <c r="E19" s="4"/>
      <c r="F19" s="101"/>
    </row>
    <row r="20" spans="1:6" ht="77.25" thickBot="1" x14ac:dyDescent="0.3">
      <c r="A20" s="102" t="s">
        <v>113</v>
      </c>
      <c r="B20" s="78" t="s">
        <v>112</v>
      </c>
      <c r="C20" s="59" t="s">
        <v>11</v>
      </c>
      <c r="D20" s="65">
        <v>5</v>
      </c>
      <c r="E20" s="4">
        <v>0</v>
      </c>
      <c r="F20" s="101">
        <f t="shared" si="3"/>
        <v>0</v>
      </c>
    </row>
    <row r="21" spans="1:6" ht="16.5" thickBot="1" x14ac:dyDescent="0.3">
      <c r="A21" s="102"/>
      <c r="B21" s="78"/>
      <c r="C21" s="59"/>
      <c r="D21" s="65"/>
      <c r="E21" s="4"/>
      <c r="F21" s="101"/>
    </row>
    <row r="22" spans="1:6" ht="243" thickBot="1" x14ac:dyDescent="0.3">
      <c r="A22" s="102" t="s">
        <v>115</v>
      </c>
      <c r="B22" s="78" t="s">
        <v>114</v>
      </c>
      <c r="C22" s="59" t="s">
        <v>28</v>
      </c>
      <c r="D22" s="65">
        <v>30</v>
      </c>
      <c r="E22" s="4">
        <v>0</v>
      </c>
      <c r="F22" s="101">
        <f>E22*D22</f>
        <v>0</v>
      </c>
    </row>
    <row r="23" spans="1:6" ht="16.5" thickBot="1" x14ac:dyDescent="0.3">
      <c r="A23" s="102"/>
      <c r="B23" s="78"/>
      <c r="C23" s="59"/>
      <c r="D23" s="65"/>
      <c r="E23" s="1"/>
      <c r="F23" s="62"/>
    </row>
    <row r="24" spans="1:6" ht="51.75" thickBot="1" x14ac:dyDescent="0.3">
      <c r="A24" s="102" t="s">
        <v>117</v>
      </c>
      <c r="B24" s="78" t="s">
        <v>116</v>
      </c>
      <c r="C24" s="59" t="s">
        <v>16</v>
      </c>
      <c r="D24" s="65">
        <v>1</v>
      </c>
      <c r="E24" s="4">
        <v>0</v>
      </c>
      <c r="F24" s="101">
        <f t="shared" ref="F24:F26" si="4">D24*E24</f>
        <v>0</v>
      </c>
    </row>
    <row r="25" spans="1:6" ht="16.5" thickBot="1" x14ac:dyDescent="0.3">
      <c r="A25" s="102"/>
      <c r="B25" s="78"/>
      <c r="C25" s="59"/>
      <c r="D25" s="65"/>
      <c r="E25" s="1"/>
      <c r="F25" s="62"/>
    </row>
    <row r="26" spans="1:6" ht="39" thickBot="1" x14ac:dyDescent="0.3">
      <c r="A26" s="102" t="s">
        <v>120</v>
      </c>
      <c r="B26" s="78" t="s">
        <v>118</v>
      </c>
      <c r="C26" s="59" t="s">
        <v>119</v>
      </c>
      <c r="D26" s="65">
        <v>7</v>
      </c>
      <c r="E26" s="4">
        <v>0</v>
      </c>
      <c r="F26" s="101">
        <f t="shared" si="4"/>
        <v>0</v>
      </c>
    </row>
    <row r="27" spans="1:6" ht="16.5" thickBot="1" x14ac:dyDescent="0.3">
      <c r="A27" s="102"/>
      <c r="B27" s="78"/>
      <c r="C27" s="59"/>
      <c r="D27" s="65"/>
      <c r="E27" s="1"/>
      <c r="F27" s="62"/>
    </row>
    <row r="28" spans="1:6" ht="26.25" thickBot="1" x14ac:dyDescent="0.3">
      <c r="A28" s="102" t="s">
        <v>143</v>
      </c>
      <c r="B28" s="78" t="s">
        <v>121</v>
      </c>
      <c r="C28" s="59" t="s">
        <v>16</v>
      </c>
      <c r="D28" s="65">
        <v>1</v>
      </c>
      <c r="E28" s="4">
        <v>0</v>
      </c>
      <c r="F28" s="101">
        <f t="shared" ref="F28" si="5">D28*E28</f>
        <v>0</v>
      </c>
    </row>
    <row r="29" spans="1:6" ht="16.5" thickBot="1" x14ac:dyDescent="0.3">
      <c r="A29" s="102"/>
      <c r="B29" s="78"/>
      <c r="C29" s="59"/>
      <c r="D29" s="65"/>
      <c r="E29" s="61"/>
      <c r="F29" s="62"/>
    </row>
    <row r="30" spans="1:6" ht="31.5" customHeight="1" thickBot="1" x14ac:dyDescent="0.3">
      <c r="A30" s="103" t="s">
        <v>122</v>
      </c>
      <c r="B30" s="104" t="s">
        <v>123</v>
      </c>
      <c r="C30" s="105"/>
      <c r="D30" s="106"/>
      <c r="E30" s="107"/>
      <c r="F30" s="108">
        <f>SUM(F6:F28)</f>
        <v>0</v>
      </c>
    </row>
  </sheetData>
  <sheetProtection algorithmName="SHA-512" hashValue="U8M7JqZ3Onp0u20VfpqTlo+NCdw+Xf8YVi/BkQuW67yDZpHZijfAegq/eimyHyFfR2FW9vYUuxbmJdrmln6uGA==" saltValue="y496Dn4FwFvTo0Aneyd/ag==" spinCount="100000" sheet="1" objects="1" scenarios="1"/>
  <pageMargins left="0.7" right="0.7" top="0.75" bottom="0.75" header="0.3" footer="0.3"/>
  <pageSetup paperSize="9" scale="67" orientation="portrait" horizontalDpi="4294967294" verticalDpi="0" r:id="rId1"/>
  <rowBreaks count="1" manualBreakCount="1">
    <brk id="1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0 - REKAPITULACIJA</vt:lpstr>
      <vt:lpstr>A-ELE</vt:lpstr>
      <vt:lpstr>B-STR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Ljerka Tomljenović</dc:creator>
  <cp:lastModifiedBy>Karola Božinova</cp:lastModifiedBy>
  <cp:lastPrinted>2023-05-15T10:38:34Z</cp:lastPrinted>
  <dcterms:created xsi:type="dcterms:W3CDTF">2023-04-26T13:00:53Z</dcterms:created>
  <dcterms:modified xsi:type="dcterms:W3CDTF">2023-05-15T10:42:39Z</dcterms:modified>
</cp:coreProperties>
</file>